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<sst xmlns="http://schemas.openxmlformats.org/spreadsheetml/2006/main" count="3172" uniqueCount="461">
  <si>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</si>
  <si>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</si>
  <si>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</si>
  <si>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</si>
  <si>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</si>
  <si>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</si>
  <si>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</si>
  <si>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</si>
  <si>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</si>
  <si>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</si>
  <si>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</si>
  <si>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</si>
  <si>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</si>
  <si>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</si>
  <si>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</si>
  <si>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</si>
  <si>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</si>
  <si>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</si>
  <si>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</si>
  <si>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</si>
  <si>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</si>
  <si>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</si>
  <si>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</si>
  <si>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</si>
  <si>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</si>
  <si>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</si>
  <si>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</si>
  <si>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</si>
  <si>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</si>
  <si>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</si>
  <si>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</si>
  <si>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</si>
  <si>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</si>
  <si>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</si>
  <si>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</si>
  <si>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</si>
  <si>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</si>
  <si>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</si>
  <si>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</si>
  <si>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</si>
  <si>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</si>
  <si>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</si>
  <si>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</si>
  <si>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</si>
  <si>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</si>
  <si>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</si>
  <si>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</si>
  <si>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</si>
  <si>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</si>
  <si>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</si>
  <si>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</si>
  <si>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</si>
  <si>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</si>
  <si>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</si>
  <si>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</si>
  <si>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</si>
  <si>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</si>
  <si>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</si>
  <si>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</si>
  <si>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</si>
  <si>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</si>
  <si>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</si>
  <si>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</si>
  <si>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</si>
  <si>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</si>
  <si>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</si>
  <si>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</si>
  <si>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</si>
  <si>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</si>
  <si>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</si>
  <si>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</si>
  <si>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</si>
  <si>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</si>
  <si>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</si>
  <si>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</si>
  <si>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</si>
  <si>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</si>
  <si>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</si>
  <si>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</si>
  <si>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</si>
  <si>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</si>
  <si>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</si>
  <si>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</si>
  <si>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</si>
  <si>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</si>
  <si>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</si>
  <si>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</si>
  <si>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</si>
  <si>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</si>
  <si>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</si>
  <si>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</si>
  <si>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</si>
  <si>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</si>
  <si>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</si>
  <si>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</si>
  <si>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</si>
  <si>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</si>
  <si>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</si>
  <si>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</si>
  <si>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</si>
  <si>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</si>
  <si>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</si>
  <si>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</si>
  <si>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</si>
  <si>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</si>
  <si>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</si>
  <si>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</si>
  <si>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</si>
  <si>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</si>
  <si>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</si>
  <si>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</si>
  <si>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</si>
  <si>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</si>
  <si>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</si>
  <si>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</si>
  <si>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</si>
  <si>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</si>
  <si>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</si>
  <si>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</si>
  <si>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</si>
  <si>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</si>
  <si>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</si>
  <si>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</si>
  <si>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</si>
  <si>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</si>
  <si>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</si>
  <si>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</si>
  <si>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</si>
  <si>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</si>
  <si>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</si>
  <si>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</si>
  <si>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</si>
  <si>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</si>
  <si>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</si>
  <si>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</si>
  <si>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</si>
  <si>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</si>
  <si>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</si>
  <si>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</si>
  <si>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</si>
  <si>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</si>
  <si>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</si>
  <si>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</si>
  <si>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</si>
  <si>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</si>
  <si>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</si>
  <si>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</si>
  <si>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</si>
  <si>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</si>
  <si>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</si>
  <si>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</si>
  <si>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</si>
  <si>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</si>
  <si>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</si>
  <si>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</si>
  <si>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</si>
  <si>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</si>
  <si>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</si>
  <si>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</si>
  <si>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</si>
  <si>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</si>
  <si>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</si>
  <si>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</si>
  <si>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</si>
  <si>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</si>
  <si>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</si>
  <si>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</si>
  <si>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</si>
  <si>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</si>
  <si>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</si>
  <si>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</si>
  <si>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</si>
  <si>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</si>
  <si>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</si>
  <si>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</si>
  <si>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</si>
  <si>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</si>
  <si>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</si>
  <si>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</si>
  <si>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</si>
  <si>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</si>
  <si>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</si>
  <si>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</si>
  <si>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</si>
  <si>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</si>
  <si>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</si>
  <si>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</si>
  <si>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</si>
  <si>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</si>
  <si>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</si>
  <si>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</si>
  <si>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</si>
  <si>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</si>
  <si>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</si>
  <si>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</si>
  <si>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</si>
  <si>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</si>
  <si>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</si>
  <si>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</si>
  <si>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</si>
  <si>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</si>
  <si>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</si>
  <si>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</si>
  <si>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</si>
  <si>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</si>
  <si>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</si>
  <si>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</si>
  <si>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</si>
  <si>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</si>
  <si>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</si>
  <si>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</si>
  <si>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</si>
  <si>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</si>
  <si>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</si>
  <si>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</si>
  <si>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</si>
  <si>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</si>
  <si>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</si>
  <si>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</si>
  <si>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</si>
  <si>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</si>
  <si>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</si>
  <si>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</si>
  <si>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</si>
  <si>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</si>
  <si>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</si>
  <si>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</si>
  <si>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</si>
  <si>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</si>
  <si>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</si>
  <si>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</si>
  <si>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</si>
  <si>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</si>
  <si>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</si>
  <si>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</si>
  <si>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</si>
  <si>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</si>
  <si>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</si>
  <si>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</si>
  <si>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</si>
  <si>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</si>
  <si>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</si>
  <si>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</si>
  <si>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</si>
  <si>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</si>
  <si>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</si>
  <si>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</si>
  <si>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</si>
  <si>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</si>
  <si>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</si>
  <si>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</si>
  <si>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</si>
  <si>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</si>
  <si>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</si>
  <si>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</si>
  <si>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</si>
  <si>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</si>
  <si>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</si>
  <si>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</si>
  <si>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</si>
  <si>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</si>
  <si>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</si>
  <si>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</si>
  <si>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</si>
  <si>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</si>
  <si>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</si>
  <si>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</si>
  <si>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</si>
  <si>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</si>
  <si>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</si>
  <si>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</si>
  <si>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</si>
  <si>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</si>
  <si>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</si>
  <si>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</si>
  <si>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</si>
  <si>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</si>
  <si>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</si>
  <si>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</si>
  <si>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</si>
  <si>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</si>
  <si>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</si>
  <si>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</si>
  <si>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</si>
  <si>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</si>
  <si>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</si>
  <si>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</si>
  <si>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</si>
  <si>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</si>
  <si>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</si>
  <si>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</si>
  <si>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</si>
  <si>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</si>
  <si>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</si>
  <si>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</si>
  <si>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</si>
  <si>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</si>
  <si>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</si>
  <si>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</si>
  <si>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</si>
  <si>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</si>
  <si>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</si>
  <si>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</si>
  <si>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</si>
  <si>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</si>
  <si>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</si>
  <si>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</si>
  <si>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</si>
  <si>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</si>
  <si>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</si>
  <si>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</si>
  <si>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</si>
  <si>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</si>
  <si>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</si>
  <si>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</si>
  <si>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</si>
  <si>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</si>
  <si>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</si>
  <si>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</si>
  <si>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</si>
  <si>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</si>
  <si>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</si>
  <si>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</si>
  <si>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</si>
  <si>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</si>
  <si>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</si>
  <si>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</si>
  <si>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</si>
  <si>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</si>
  <si>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</si>
  <si>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</si>
  <si>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</si>
  <si>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</si>
  <si>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</si>
  <si>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</si>
  <si>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</si>
  <si>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</si>
  <si>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</si>
  <si>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</si>
  <si>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</si>
  <si>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</si>
  <si>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</si>
  <si>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</si>
  <si>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</si>
  <si>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</si>
  <si>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</si>
  <si>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</si>
  <si>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</si>
  <si>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</si>
  <si>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</si>
  <si>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</si>
  <si>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</si>
  <si>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</si>
  <si>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</si>
  <si>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</si>
  <si>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</si>
  <si>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</si>
  <si>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</si>
  <si>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</si>
  <si>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</si>
  <si>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</si>
  <si>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</si>
  <si>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</si>
  <si>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</si>
  <si>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</si>
  <si>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</si>
  <si>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</si>
  <si>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</si>
  <si>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</si>
  <si>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</si>
  <si>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</si>
  <si>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</si>
  <si>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</si>
  <si>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</si>
  <si>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</si>
  <si>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</si>
  <si>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</si>
  <si>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</si>
  <si>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</si>
  <si>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</si>
  <si>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</si>
  <si>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</si>
  <si>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</si>
  <si>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</si>
  <si>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</si>
  <si>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</si>
  <si>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</si>
  <si>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</si>
  <si>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</si>
  <si>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</si>
  <si>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</si>
  <si>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</si>
  <si>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</si>
  <si>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</si>
  <si>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</si>
  <si>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</si>
  <si>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</si>
  <si>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</si>
  <si>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</si>
  <si>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</si>
  <si>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</si>
  <si>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</si>
  <si>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</si>
  <si>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</si>
  <si>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</si>
  <si>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</si>
  <si>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</si>
  <si>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</si>
  <si>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</si>
  <si>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</si>
  <si>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</si>
  <si>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</si>
  <si>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</si>
  <si>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</si>
  <si>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</si>
  <si>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</si>
  <si>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</si>
  <si>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</si>
  <si>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</si>
  <si>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</si>
  <si>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</si>
  <si>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</si>
  <si>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</si>
  <si>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</si>
  <si>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</si>
  <si>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</si>
  <si>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</si>
  <si>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</si>
  <si>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</si>
  <si>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</si>
  <si>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</si>
  <si>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</si>
  <si>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</si>
  <si>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</si>
  <si>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</si>
  <si>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</si>
  <si>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</si>
  <si>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</si>
  <si>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</si>
  <si>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</si>
  <si>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</si>
  <si>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</si>
  <si>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</si>
  <si>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</si>
  <si>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</si>
  <si>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</si>
  <si>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24日</t>
    <phoneticPr fontId="3"/>
  </si>
  <si>
    <t>神奈川県大和市中央林間6-10-7</t>
    <phoneticPr fontId="3"/>
  </si>
  <si>
    <t>中井エンジニアリング株式会社　所長　大野　勝文</t>
    <phoneticPr fontId="3"/>
  </si>
  <si>
    <t>横浜市各工事現場</t>
    <phoneticPr fontId="3"/>
  </si>
  <si>
    <t>市内各所</t>
    <phoneticPr fontId="3"/>
  </si>
  <si>
    <t xml:space="preserve"> (046)275-8681</t>
    <phoneticPr fontId="3"/>
  </si>
  <si>
    <t>横浜市長</t>
    <phoneticPr fontId="3"/>
  </si>
  <si>
    <t>Ｄ－建設業</t>
    <phoneticPr fontId="3"/>
  </si>
  <si>
    <t>総合工事業</t>
    <phoneticPr fontId="3"/>
  </si>
  <si>
    <t>汚泥　→　脱水　→　再資源化
がれき類　→　破砕　→　再資源化
混合廃棄物　→　破砕・選別　→　再資源化・埋立</t>
    <rPh sb="0" eb="2">
      <t>オデイ</t>
    </rPh>
    <rPh sb="5" eb="7">
      <t>ダッスイ</t>
    </rPh>
    <rPh sb="10" eb="14">
      <t>サイシゲンカ</t>
    </rPh>
    <rPh sb="19" eb="20">
      <t>ルイ</t>
    </rPh>
    <rPh sb="23" eb="25">
      <t>ハサイ</t>
    </rPh>
    <rPh sb="28" eb="32">
      <t>サイシゲンカ</t>
    </rPh>
    <rPh sb="34" eb="39">
      <t>コンゴウハイキブツ</t>
    </rPh>
    <rPh sb="42" eb="44">
      <t>ハサイ</t>
    </rPh>
    <rPh sb="45" eb="47">
      <t>センベツ</t>
    </rPh>
    <rPh sb="50" eb="54">
      <t>サイシゲンカ</t>
    </rPh>
    <rPh sb="55" eb="57">
      <t>ウメタテ</t>
    </rPh>
    <phoneticPr fontId="3"/>
  </si>
  <si>
    <t>本社　　代表取締役
　　　　　↑↓
本社　　安全品質管理室長
　　　　　↑↓
営業所　所長・管理課長
　　　　　↑↓
現場　　工務課長　</t>
    <rPh sb="0" eb="2">
      <t>ホンシャ</t>
    </rPh>
    <rPh sb="4" eb="9">
      <t>ダイヒョウトリシマリヤク</t>
    </rPh>
    <rPh sb="18" eb="20">
      <t>ホンシャ</t>
    </rPh>
    <rPh sb="22" eb="26">
      <t>アンゼンヒンシツ</t>
    </rPh>
    <rPh sb="26" eb="28">
      <t>カンリ</t>
    </rPh>
    <rPh sb="28" eb="30">
      <t>シツチョウ</t>
    </rPh>
    <rPh sb="39" eb="42">
      <t>エイギョウショ</t>
    </rPh>
    <rPh sb="43" eb="45">
      <t>ショチョウ</t>
    </rPh>
    <rPh sb="46" eb="50">
      <t>カンリカチョウ</t>
    </rPh>
    <rPh sb="59" eb="61">
      <t>ゲンバ</t>
    </rPh>
    <rPh sb="63" eb="67">
      <t>コウムカチョウ</t>
    </rPh>
    <phoneticPr fontId="3"/>
  </si>
  <si>
    <t>・非開削工法の推進
・堀削幅　本復旧範囲の縮小</t>
    <rPh sb="1" eb="2">
      <t>ヒ</t>
    </rPh>
    <rPh sb="2" eb="4">
      <t>カイサク</t>
    </rPh>
    <rPh sb="4" eb="6">
      <t>コウホウ</t>
    </rPh>
    <rPh sb="7" eb="9">
      <t>スイシン</t>
    </rPh>
    <rPh sb="11" eb="12">
      <t>ホリ</t>
    </rPh>
    <rPh sb="12" eb="13">
      <t>ケズ</t>
    </rPh>
    <rPh sb="13" eb="14">
      <t>ハバ</t>
    </rPh>
    <rPh sb="15" eb="16">
      <t>ホン</t>
    </rPh>
    <rPh sb="16" eb="18">
      <t>フッキュウ</t>
    </rPh>
    <rPh sb="18" eb="20">
      <t>ハンイ</t>
    </rPh>
    <rPh sb="21" eb="23">
      <t>シュクショウ</t>
    </rPh>
    <phoneticPr fontId="3"/>
  </si>
  <si>
    <t>上記の項目に加え、下記取り組みを実施予定
・本復旧範囲の縮小
　　　　　　（幅員5ｍ以上の現場において全面復旧範囲の見直し）</t>
    <rPh sb="0" eb="2">
      <t>ジョウキ</t>
    </rPh>
    <rPh sb="3" eb="5">
      <t>コウモク</t>
    </rPh>
    <rPh sb="6" eb="7">
      <t>クワ</t>
    </rPh>
    <rPh sb="9" eb="11">
      <t>カキ</t>
    </rPh>
    <rPh sb="11" eb="12">
      <t>ト</t>
    </rPh>
    <rPh sb="13" eb="14">
      <t>ク</t>
    </rPh>
    <rPh sb="16" eb="20">
      <t>ジッシヨテイ</t>
    </rPh>
    <rPh sb="22" eb="27">
      <t>ホンフッキュウハンイ</t>
    </rPh>
    <rPh sb="28" eb="30">
      <t>シュクショウ</t>
    </rPh>
    <rPh sb="38" eb="39">
      <t>ハバ</t>
    </rPh>
    <rPh sb="39" eb="40">
      <t>イン</t>
    </rPh>
    <rPh sb="42" eb="44">
      <t>イジョウ</t>
    </rPh>
    <rPh sb="45" eb="47">
      <t>ゲンバ</t>
    </rPh>
    <rPh sb="51" eb="53">
      <t>ゼンメン</t>
    </rPh>
    <rPh sb="53" eb="57">
      <t>フッキュウハンイ</t>
    </rPh>
    <rPh sb="58" eb="60">
      <t>ミナオ</t>
    </rPh>
    <phoneticPr fontId="3"/>
  </si>
  <si>
    <t>・再生利用しやすいようにアスファルト・コンクリート等と木くず等を分別</t>
    <rPh sb="1" eb="5">
      <t>サイセイリヨウ</t>
    </rPh>
    <rPh sb="25" eb="26">
      <t>トウ</t>
    </rPh>
    <rPh sb="27" eb="28">
      <t>キ</t>
    </rPh>
    <rPh sb="30" eb="31">
      <t>トウ</t>
    </rPh>
    <rPh sb="32" eb="34">
      <t>ブンベツ</t>
    </rPh>
    <phoneticPr fontId="3"/>
  </si>
  <si>
    <t>現状維持</t>
    <rPh sb="0" eb="4">
      <t>ゲンジョウイジ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</si>
</sst>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B39" zoomScale="115" zoomScaleNormal="115" zoomScaleSheetLayoutView="115" workbookViewId="0">
      <selection activeCell="L42" sqref="L42"/>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446</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452</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447</v>
      </c>
      <c r="M40" s="618"/>
      <c r="N40" s="618"/>
      <c r="O40" s="618"/>
      <c r="P40" s="618"/>
      <c r="Q40" s="618"/>
      <c r="R40" s="618"/>
      <c r="S40" s="618"/>
      <c r="T40" s="618"/>
      <c r="U40" s="619"/>
      <c r="W40" s="21"/>
      <c r="X40" s="21"/>
    </row>
    <row r="41" spans="1:25" ht="26.25" customHeight="1" x14ac:dyDescent="0.15">
      <c r="C41" s="86"/>
      <c r="I41" s="25"/>
      <c r="J41" s="25" t="s">
        <v>7</v>
      </c>
      <c r="K41" s="25"/>
      <c r="L41" s="618" t="s">
        <v>448</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451</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7053</v>
      </c>
      <c r="Q49" s="598"/>
      <c r="R49" s="598"/>
      <c r="S49" s="598"/>
      <c r="T49" s="598"/>
      <c r="U49" s="599"/>
    </row>
    <row r="50" spans="3:23" ht="26.25" customHeight="1" x14ac:dyDescent="0.15">
      <c r="C50" s="570" t="s">
        <v>11</v>
      </c>
      <c r="D50" s="571"/>
      <c r="E50" s="572"/>
      <c r="F50" s="581" t="s">
        <v>450</v>
      </c>
      <c r="G50" s="582"/>
      <c r="H50" s="582"/>
      <c r="I50" s="582"/>
      <c r="J50" s="582"/>
      <c r="K50" s="582"/>
      <c r="L50" s="582"/>
      <c r="M50" s="582"/>
      <c r="N50" s="341" t="s">
        <v>172</v>
      </c>
      <c r="O50" s="449"/>
      <c r="P50" s="450"/>
      <c r="Q50" s="585"/>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453</v>
      </c>
      <c r="G54" s="496"/>
      <c r="H54" s="496"/>
      <c r="I54" s="496"/>
      <c r="J54" s="496"/>
      <c r="K54" s="496"/>
      <c r="L54" s="32" t="s">
        <v>48</v>
      </c>
      <c r="M54" s="32"/>
      <c r="N54" s="502" t="s">
        <v>454</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890</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420</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455</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456</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3</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1776.8000000000002</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457</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3</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1279.0999999999999</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458</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459</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460</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1776.8000000000002</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1497.7</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1279.0999999999999</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1279.0999999999999</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横浜市各工事現場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横浜市各工事現場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横浜市各工事現場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横浜市各工事現場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横浜市各工事現場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横浜市各工事現場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横浜市各工事現場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21" workbookViewId="0">
      <selection activeCell="F30" sqref="F30:G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横浜市各工事現場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254.1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254.1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254.1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c r="G27" s="712"/>
      <c r="H27" s="214" t="s">
        <v>198</v>
      </c>
      <c r="L27" s="709"/>
      <c r="O27" s="699">
        <f>+Q30+ROUND(Q33,1)</f>
        <v>254.1</v>
      </c>
      <c r="P27" s="700"/>
      <c r="Q27" s="700"/>
      <c r="R27" s="700"/>
      <c r="S27" s="49" t="s">
        <v>38</v>
      </c>
      <c r="T27" s="70"/>
      <c r="U27" s="70"/>
      <c r="X27" s="68" t="s">
        <v>39</v>
      </c>
      <c r="Y27" s="71"/>
      <c r="AG27" s="58"/>
      <c r="AH27" s="58"/>
      <c r="AI27" s="58"/>
      <c r="AJ27" s="58"/>
      <c r="AK27" s="742">
        <f>+AG18+O27</f>
        <v>254.1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254.1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254.1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254.1</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横浜市各工事現場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横浜市各工事現場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横浜市各工事現場</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横浜市各工事現場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9"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横浜市各工事現場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1000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1497.7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1000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c r="G27" s="712"/>
      <c r="H27" s="214" t="s">
        <v>198</v>
      </c>
      <c r="L27" s="709"/>
      <c r="O27" s="699">
        <f>+Q30+ROUND(Q33,1)</f>
        <v>1000</v>
      </c>
      <c r="P27" s="700"/>
      <c r="Q27" s="700"/>
      <c r="R27" s="700"/>
      <c r="S27" s="49" t="s">
        <v>38</v>
      </c>
      <c r="T27" s="70"/>
      <c r="U27" s="70"/>
      <c r="X27" s="68" t="s">
        <v>39</v>
      </c>
      <c r="Y27" s="71"/>
      <c r="AG27" s="58"/>
      <c r="AH27" s="58"/>
      <c r="AI27" s="58"/>
      <c r="AJ27" s="58"/>
      <c r="AK27" s="742">
        <f>+AG18+O27</f>
        <v>1000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1000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1497.7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1000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1497.7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4" zoomScale="80" zoomScaleNormal="80" workbookViewId="0">
      <selection activeCell="Z16" sqref="Z16"/>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横浜市各工事現場</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25</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254.1</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1497.7</v>
      </c>
      <c r="AA9" s="379">
        <f>IF(SUM(G9:Z9)&gt;0,SUM(G9:Z9),IF(AA$19&gt;0,"0",0))</f>
        <v>1776.8000000000002</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25</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254.1</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1497.7</v>
      </c>
      <c r="AA14" s="385">
        <f t="shared" si="0"/>
        <v>1776.8000000000002</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t="str">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t="str">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1497.7</v>
      </c>
      <c r="AA16" s="385">
        <f t="shared" si="0"/>
        <v>1497.7</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25</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254.1</v>
      </c>
      <c r="W19" s="389">
        <f t="shared" si="1"/>
        <v>0</v>
      </c>
      <c r="X19" s="389">
        <f t="shared" si="1"/>
        <v>0</v>
      </c>
      <c r="Y19" s="389">
        <f t="shared" si="1"/>
        <v>0</v>
      </c>
      <c r="Z19" s="390">
        <f t="shared" si="1"/>
        <v>1000</v>
      </c>
      <c r="AA19" s="391">
        <f t="shared" ref="AA19:AA25" si="2">SUM(G19:Z19)</f>
        <v>1279.0999999999999</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25</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254.1</v>
      </c>
      <c r="W37" s="424">
        <f t="shared" si="8"/>
        <v>0</v>
      </c>
      <c r="X37" s="424">
        <f t="shared" si="8"/>
        <v>0</v>
      </c>
      <c r="Y37" s="424">
        <f t="shared" si="8"/>
        <v>0</v>
      </c>
      <c r="Z37" s="425">
        <f t="shared" si="8"/>
        <v>1000</v>
      </c>
      <c r="AA37" s="426">
        <f t="shared" si="4"/>
        <v>1279.0999999999999</v>
      </c>
    </row>
    <row r="38" spans="2:27" ht="24" customHeight="1" x14ac:dyDescent="0.15">
      <c r="B38" s="170"/>
      <c r="C38" s="776"/>
      <c r="D38" s="227"/>
      <c r="E38" s="225" t="s">
        <v>319</v>
      </c>
      <c r="F38" s="443"/>
      <c r="G38" s="415">
        <f t="shared" ref="G38:Z38" si="9">SUM(G39:G41)</f>
        <v>0</v>
      </c>
      <c r="H38" s="415">
        <f t="shared" si="9"/>
        <v>25</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254.1</v>
      </c>
      <c r="W38" s="415">
        <f t="shared" si="9"/>
        <v>0</v>
      </c>
      <c r="X38" s="415">
        <f t="shared" si="9"/>
        <v>0</v>
      </c>
      <c r="Y38" s="415">
        <f t="shared" si="9"/>
        <v>0</v>
      </c>
      <c r="Z38" s="416">
        <f t="shared" si="9"/>
        <v>1000</v>
      </c>
      <c r="AA38" s="417">
        <f t="shared" si="4"/>
        <v>1279.0999999999999</v>
      </c>
    </row>
    <row r="39" spans="2:27" ht="24" customHeight="1" x14ac:dyDescent="0.15">
      <c r="B39" s="170"/>
      <c r="C39" s="776"/>
      <c r="D39" s="228"/>
      <c r="E39" s="223"/>
      <c r="F39" s="221" t="s">
        <v>233</v>
      </c>
      <c r="G39" s="418">
        <f>+ｱ.燃え殻!$Z$28</f>
        <v>0</v>
      </c>
      <c r="H39" s="418">
        <f>+ｲ.汚泥!$Z$28</f>
        <v>25</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254.1</v>
      </c>
      <c r="W39" s="418">
        <f>+ﾁ.動物のふん尿!$Z$28</f>
        <v>0</v>
      </c>
      <c r="X39" s="418">
        <f>+ﾂ.動物の死体!$Z$28</f>
        <v>0</v>
      </c>
      <c r="Y39" s="418">
        <f>+ﾃ.ばいじん!$Z$28</f>
        <v>0</v>
      </c>
      <c r="Z39" s="419">
        <f>+ﾄ.混合廃棄物その他!$Z$28</f>
        <v>1000</v>
      </c>
      <c r="AA39" s="420">
        <f t="shared" si="4"/>
        <v>1279.0999999999999</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25</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254.1</v>
      </c>
      <c r="W43" s="427">
        <f>+ﾁ.動物のふん尿!$AK$27</f>
        <v>0</v>
      </c>
      <c r="X43" s="427">
        <f>+ﾂ.動物の死体!$AK$27</f>
        <v>0</v>
      </c>
      <c r="Y43" s="427">
        <f>+ﾃ.ばいじん!$AK$27</f>
        <v>0</v>
      </c>
      <c r="Z43" s="428">
        <f>+ﾄ.混合廃棄物その他!$AK$27</f>
        <v>1000</v>
      </c>
      <c r="AA43" s="429">
        <f t="shared" si="4"/>
        <v>1279.0999999999999</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25</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254.1</v>
      </c>
      <c r="W45" s="433">
        <f>+ﾁ.動物のふん尿!$AR$24</f>
        <v>0</v>
      </c>
      <c r="X45" s="433">
        <f>+ﾂ.動物の死体!$AR$24</f>
        <v>0</v>
      </c>
      <c r="Y45" s="433">
        <f>+ﾃ.ばいじん!$AR$24</f>
        <v>0</v>
      </c>
      <c r="Z45" s="434">
        <f>+ﾄ.混合廃棄物その他!$AR$24</f>
        <v>1000</v>
      </c>
      <c r="AA45" s="435">
        <f t="shared" si="4"/>
        <v>1279.0999999999999</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50</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v>
      </c>
      <c r="T55" s="480">
        <f t="shared" si="10"/>
        <v>0</v>
      </c>
      <c r="U55" s="480">
        <f t="shared" si="10"/>
        <v>0</v>
      </c>
      <c r="V55" s="480">
        <f t="shared" si="10"/>
        <v>508.2</v>
      </c>
      <c r="W55" s="480">
        <f t="shared" si="10"/>
        <v>0</v>
      </c>
      <c r="X55" s="480">
        <f t="shared" si="10"/>
        <v>0</v>
      </c>
      <c r="Y55" s="480">
        <f t="shared" si="10"/>
        <v>0</v>
      </c>
      <c r="Z55" s="480">
        <f t="shared" si="10"/>
        <v>2497.6999999999998</v>
      </c>
      <c r="AA55" s="481">
        <f>+AA9+AA19+AA20</f>
        <v>3055.9</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7年    6月    24日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神奈川県大和市中央林間6-10-7</v>
      </c>
      <c r="M16" s="851"/>
      <c r="N16" s="851"/>
      <c r="O16" s="851"/>
      <c r="P16" s="851"/>
      <c r="Q16" s="851"/>
      <c r="R16" s="851"/>
      <c r="S16" s="851"/>
      <c r="T16" s="851"/>
      <c r="U16" s="282"/>
    </row>
    <row r="17" spans="1:21" ht="26.25" customHeight="1" x14ac:dyDescent="0.15">
      <c r="C17" s="86"/>
      <c r="I17" s="25"/>
      <c r="J17" s="25" t="s">
        <v>7</v>
      </c>
      <c r="K17" s="25"/>
      <c r="L17" s="851" t="str">
        <f>+表紙!L41</f>
        <v>中井エンジニアリング株式会社　所長　大野　勝文</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 xml:space="preserve"> (046)275-8681</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横浜市各工事現場</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7053</v>
      </c>
      <c r="Q25" s="823"/>
      <c r="R25" s="823"/>
      <c r="S25" s="823"/>
      <c r="T25" s="823"/>
      <c r="U25" s="824"/>
    </row>
    <row r="26" spans="1:21" ht="26.25" customHeight="1" x14ac:dyDescent="0.15">
      <c r="C26" s="570" t="s">
        <v>11</v>
      </c>
      <c r="D26" s="571"/>
      <c r="E26" s="572"/>
      <c r="F26" s="838" t="str">
        <f>+表紙!F50</f>
        <v>市内各所</v>
      </c>
      <c r="G26" s="839"/>
      <c r="H26" s="839"/>
      <c r="I26" s="839"/>
      <c r="J26" s="839"/>
      <c r="K26" s="839"/>
      <c r="L26" s="839"/>
      <c r="M26" s="839"/>
      <c r="N26" s="341" t="s">
        <v>172</v>
      </c>
      <c r="O26"/>
      <c r="P26"/>
      <c r="Q26" s="833" t="str">
        <f>IF(+表紙!Q50="","",+表紙!Q50)</f>
        <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総合工事業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890</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420</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3</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1776.8000000000002</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・非開削工法の推進
・堀削幅　本復旧範囲の縮小</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3</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1279.0999999999999</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上記の項目に加え、下記取り組みを実施予定
・本復旧範囲の縮小
　　　　　　（幅員5ｍ以上の現場において全面復旧範囲の見直し）</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・再生利用しやすいようにアスファルト・コンクリート等と木くず等を分別</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現状維持</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1776.8000000000002</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1497.7</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1279.0999999999999</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1279.0999999999999</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22" zoomScaleNormal="100" workbookViewId="0">
      <selection activeCell="F30" sqref="F30:G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横浜市各工事現場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c r="G27" s="712"/>
      <c r="H27" s="214" t="s">
        <v>198</v>
      </c>
      <c r="L27" s="709"/>
      <c r="O27" s="699">
        <f>+Q30+ROUND(Q33,1)</f>
        <v>25</v>
      </c>
      <c r="P27" s="700"/>
      <c r="Q27" s="700"/>
      <c r="R27" s="700"/>
      <c r="S27" s="49" t="s">
        <v>38</v>
      </c>
      <c r="T27" s="70"/>
      <c r="U27" s="70"/>
      <c r="X27" s="68" t="s">
        <v>39</v>
      </c>
      <c r="Y27" s="71"/>
      <c r="AG27" s="58"/>
      <c r="AH27" s="58"/>
      <c r="AI27" s="58"/>
      <c r="AJ27" s="58"/>
      <c r="AK27" s="742">
        <f>+AG18+O27</f>
        <v>25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横浜市各工事現場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横浜市各工事現場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横浜市各工事現場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横浜市各工事現場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横浜市各工事現場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横浜市各工事現場</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2025-06-25T06:19:11Z</dcterms:created>
  <dcterms:modified xsi:type="dcterms:W3CDTF">2025-06-25T06:19:12Z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