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0120D1BD-939F-44A2-8244-F4A8FB758144}" xr6:coauthVersionLast="47" xr6:coauthVersionMax="47" xr10:uidLastSave="{00000000-0000-0000-0000-000000000000}"/>
  <bookViews>
    <workbookView xWindow="-120" yWindow="-120" windowWidth="20730" windowHeight="11040" tabRatio="808" firstSheet="14"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I49" i="94" s="1"/>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Y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H31" i="87"/>
  <c r="W49" i="94"/>
  <c r="F12" i="89"/>
  <c r="H24" i="89" s="1"/>
  <c r="Y18" i="91"/>
  <c r="P16" i="91" s="1"/>
  <c r="X58" i="94" s="1"/>
  <c r="N49" i="94" l="1"/>
  <c r="M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P16" i="75" l="1"/>
  <c r="I58"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<sst xmlns="http://schemas.openxmlformats.org/spreadsheetml/2006/main" count="3305" uniqueCount="471">
  <si>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</si>
  <si>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</si>
  <si>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</si>
  <si>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</si>
  <si>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</si>
  <si>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</si>
  <si>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</si>
  <si>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</si>
  <si>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</si>
  <si>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</si>
  <si>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</si>
  <si>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</si>
  <si>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</si>
  <si>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</si>
  <si>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</si>
  <si>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</si>
  <si>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</si>
  <si>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</si>
  <si>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</si>
  <si>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</si>
  <si>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</si>
  <si>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</si>
  <si>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</si>
  <si>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</si>
  <si>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</si>
  <si>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</si>
  <si>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</si>
  <si>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</si>
  <si>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</si>
  <si>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</si>
  <si>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</si>
  <si>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</si>
  <si>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</si>
  <si>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</si>
  <si>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</si>
  <si>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</si>
  <si>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</si>
  <si>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</si>
  <si>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</si>
  <si>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</si>
  <si>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</si>
  <si>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</si>
  <si>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</si>
  <si>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</si>
  <si>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</si>
  <si>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</si>
  <si>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</si>
  <si>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</si>
  <si>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</si>
  <si>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</si>
  <si>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</si>
  <si>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</si>
  <si>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</si>
  <si>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</si>
  <si>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</si>
  <si>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</si>
  <si>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</si>
  <si>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</si>
  <si>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</si>
  <si>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</si>
  <si>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</si>
  <si>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</si>
  <si>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</si>
  <si>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</si>
  <si>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</si>
  <si>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</si>
  <si>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</si>
  <si>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</si>
  <si>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</si>
  <si>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</si>
  <si>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</si>
  <si>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</si>
  <si>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</si>
  <si>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</si>
  <si>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</si>
  <si>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</si>
  <si>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</si>
  <si>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</si>
  <si>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</si>
  <si>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</si>
  <si>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</si>
  <si>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</si>
  <si>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</si>
  <si>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</si>
  <si>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</si>
  <si>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</si>
  <si>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</si>
  <si>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</si>
  <si>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</si>
  <si>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</si>
  <si>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</si>
  <si>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</si>
  <si>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</si>
  <si>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</si>
  <si>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</si>
  <si>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</si>
  <si>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</si>
  <si>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</si>
  <si>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</si>
  <si>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</si>
  <si>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</si>
  <si>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</si>
  <si>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</si>
  <si>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</si>
  <si>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</si>
  <si>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</si>
  <si>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</si>
  <si>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</si>
  <si>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</si>
  <si>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</si>
  <si>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</si>
  <si>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</si>
  <si>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</si>
  <si>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</si>
  <si>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</si>
  <si>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</si>
  <si>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</si>
  <si>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</si>
  <si>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</si>
  <si>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</si>
  <si>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</si>
  <si>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</si>
  <si>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</si>
  <si>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</si>
  <si>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</si>
  <si>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</si>
  <si>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</si>
  <si>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</si>
  <si>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</si>
  <si>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</si>
  <si>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</si>
  <si>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</si>
  <si>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</si>
  <si>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</si>
  <si>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</si>
  <si>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</si>
  <si>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</si>
  <si>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</si>
  <si>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</si>
  <si>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</si>
  <si>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</si>
  <si>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</si>
  <si>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</si>
  <si>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</si>
  <si>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</si>
  <si>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</si>
  <si>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</si>
  <si>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</si>
  <si>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</si>
  <si>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</si>
  <si>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</si>
  <si>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</si>
  <si>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</si>
  <si>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</si>
  <si>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</si>
  <si>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</si>
  <si>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</si>
  <si>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</si>
  <si>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</si>
  <si>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</si>
  <si>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</si>
  <si>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</si>
  <si>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</si>
  <si>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</si>
  <si>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</si>
  <si>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</si>
  <si>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</si>
  <si>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</si>
  <si>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</si>
  <si>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</si>
  <si>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</si>
  <si>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</si>
  <si>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</si>
  <si>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</si>
  <si>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</si>
  <si>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</si>
  <si>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</si>
  <si>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</si>
  <si>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</si>
  <si>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</si>
  <si>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</si>
  <si>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</si>
  <si>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</si>
  <si>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</si>
  <si>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</si>
  <si>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</si>
  <si>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</si>
  <si>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</si>
  <si>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</si>
  <si>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</si>
  <si>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</si>
  <si>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</si>
  <si>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</si>
  <si>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</si>
  <si>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</si>
  <si>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</si>
  <si>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</si>
  <si>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</si>
  <si>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</si>
  <si>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</si>
  <si>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</si>
  <si>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</si>
  <si>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</si>
  <si>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</si>
  <si>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</si>
  <si>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</si>
  <si>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</si>
  <si>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</si>
  <si>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</si>
  <si>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</si>
  <si>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</si>
  <si>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</si>
  <si>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</si>
  <si>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</si>
  <si>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</si>
  <si>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</si>
  <si>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</si>
  <si>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</si>
  <si>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</si>
  <si>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</si>
  <si>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</si>
  <si>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</si>
  <si>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</si>
  <si>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</si>
  <si>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</si>
  <si>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</si>
  <si>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</si>
  <si>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</si>
  <si>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</si>
  <si>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</si>
  <si>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</si>
  <si>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</si>
  <si>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</si>
  <si>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</si>
  <si>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</si>
  <si>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</si>
  <si>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</si>
  <si>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</si>
  <si>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</si>
  <si>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</si>
  <si>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</si>
  <si>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</si>
  <si>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</si>
  <si>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</si>
  <si>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</si>
  <si>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</si>
  <si>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</si>
  <si>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</si>
  <si>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</si>
  <si>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</si>
  <si>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</si>
  <si>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</si>
  <si>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</si>
  <si>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</si>
  <si>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</si>
  <si>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</si>
  <si>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</si>
  <si>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</si>
  <si>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</si>
  <si>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</si>
  <si>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</si>
  <si>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</si>
  <si>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</si>
  <si>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</si>
  <si>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</si>
  <si>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</si>
  <si>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</si>
  <si>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</si>
  <si>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</si>
  <si>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</si>
  <si>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</si>
  <si>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</si>
  <si>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</si>
  <si>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</si>
  <si>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</si>
  <si>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</si>
  <si>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</si>
  <si>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</si>
  <si>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</si>
  <si>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</si>
  <si>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</si>
  <si>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</si>
  <si>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</si>
  <si>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</si>
  <si>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</si>
  <si>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</si>
  <si>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</si>
  <si>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</si>
  <si>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</si>
  <si>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</si>
  <si>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</si>
  <si>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</si>
  <si>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</si>
  <si>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</si>
  <si>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</si>
  <si>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</si>
  <si>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</si>
  <si>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</si>
  <si>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</si>
  <si>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</si>
  <si>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</si>
  <si>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</si>
  <si>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</si>
  <si>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</si>
  <si>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</si>
  <si>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</si>
  <si>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</si>
  <si>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</si>
  <si>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</si>
  <si>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</si>
  <si>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</si>
  <si>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</si>
  <si>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</si>
  <si>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</si>
  <si>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</si>
  <si>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</si>
  <si>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</si>
  <si>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</si>
  <si>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</si>
  <si>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</si>
  <si>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</si>
  <si>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</si>
  <si>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</si>
  <si>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</si>
  <si>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</si>
  <si>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</si>
  <si>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</si>
  <si>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</si>
  <si>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</si>
  <si>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</si>
  <si>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</si>
  <si>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</si>
  <si>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</si>
  <si>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</si>
  <si>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</si>
  <si>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</si>
  <si>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</si>
  <si>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</si>
  <si>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</si>
  <si>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</si>
  <si>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</si>
  <si>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</si>
  <si>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</si>
  <si>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</si>
  <si>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</si>
  <si>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</si>
  <si>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</si>
  <si>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</si>
  <si>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</si>
  <si>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</si>
  <si>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</si>
  <si>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</si>
  <si>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</si>
  <si>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</si>
  <si>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</si>
  <si>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</si>
  <si>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</si>
  <si>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</si>
  <si>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</si>
  <si>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</si>
  <si>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</si>
  <si>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</si>
  <si>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</si>
  <si>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</si>
  <si>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</si>
  <si>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</si>
  <si>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</si>
  <si>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</si>
  <si>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</si>
  <si>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</si>
  <si>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</si>
  <si>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</si>
  <si>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</si>
  <si>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</si>
  <si>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</si>
  <si>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</si>
  <si>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</si>
  <si>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</si>
  <si>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</si>
  <si>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</si>
  <si>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</si>
  <si>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</si>
  <si>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</si>
  <si>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</si>
  <si>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</si>
  <si>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</si>
  <si>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</si>
  <si>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</si>
  <si>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</si>
  <si>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</si>
  <si>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</si>
  <si>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</si>
  <si>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</si>
  <si>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</si>
  <si>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</si>
  <si>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</si>
  <si>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</si>
  <si>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</si>
  <si>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</si>
  <si>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</si>
  <si>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</si>
  <si>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</si>
  <si>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</si>
  <si>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</si>
  <si>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</si>
  <si>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</si>
  <si>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</si>
  <si>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</si>
  <si>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</si>
  <si>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</si>
  <si>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</si>
  <si>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</si>
  <si>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</si>
  <si>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</si>
  <si>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</si>
  <si>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</si>
  <si>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</si>
  <si>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</si>
  <si>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</si>
  <si>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</si>
  <si>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</si>
  <si>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</si>
  <si>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</si>
  <si>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</si>
  <si>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</si>
  <si>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</si>
  <si>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</si>
  <si>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</si>
  <si>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</si>
  <si>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</si>
  <si>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</si>
  <si>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</si>
  <si>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</si>
  <si>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</si>
  <si>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</si>
  <si>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</si>
  <si>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</si>
  <si>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</si>
  <si>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</si>
  <si>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</si>
  <si>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</si>
  <si>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</si>
  <si>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</si>
  <si>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</si>
  <si>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</si>
  <si>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</si>
  <si>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</si>
  <si>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</si>
  <si>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</si>
  <si>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</si>
  <si>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</si>
  <si>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</si>
  <si>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</si>
  <si>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</si>
  <si>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</si>
  <si>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</si>
  <si>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</si>
  <si>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</si>
  <si>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</si>
  <si>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</si>
  <si>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</si>
  <si>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</si>
  <si>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</si>
  <si>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</si>
  <si>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令和   7年 5 月20  日</t>
    <phoneticPr fontId="3"/>
  </si>
  <si>
    <t>東京都台東区蔵前2-17-4</t>
    <phoneticPr fontId="3"/>
  </si>
  <si>
    <t>JFEシビル　株式会社 (建築事業部)</t>
    <phoneticPr fontId="3"/>
  </si>
  <si>
    <t>03-3864-3795</t>
    <phoneticPr fontId="3"/>
  </si>
  <si>
    <t>JFEシビル　株式会社　建築事業部(横浜市管轄内工事現場)</t>
    <rPh sb="18" eb="20">
      <t>ヨコハマ</t>
    </rPh>
    <rPh sb="20" eb="21">
      <t>シ</t>
    </rPh>
    <phoneticPr fontId="3"/>
  </si>
  <si>
    <t>D06－総合工事業</t>
    <phoneticPr fontId="3"/>
  </si>
  <si>
    <t>全社(828人)　建築事業部(192人)　2025.04.01　時点</t>
    <rPh sb="0" eb="2">
      <t>ゼンシャ</t>
    </rPh>
    <rPh sb="6" eb="7">
      <t>ニン</t>
    </rPh>
    <rPh sb="9" eb="11">
      <t>ケンチク</t>
    </rPh>
    <rPh sb="11" eb="14">
      <t>ジギョウブ</t>
    </rPh>
    <rPh sb="18" eb="19">
      <t>ニン</t>
    </rPh>
    <rPh sb="32" eb="34">
      <t>ジテン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</si>
</sst>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3563" y="2209800"/>
          <a:ext cx="657225" cy="628650"/>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3563" y="2200275"/>
          <a:ext cx="657225" cy="628650"/>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53045" y="2178627"/>
          <a:ext cx="652896" cy="632980"/>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64" zoomScaleNormal="100" zoomScaleSheetLayoutView="100" workbookViewId="0">
      <selection activeCell="K52" sqref="K52"/>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ol min="19" max="19" width="10.875" style="21" customWidth="1"/>
    <col min="20" max="20" width="9" style="21"/>
    <col min="21" max="21" width="13.375" style="21" customWidth="1"/>
    <col min="22" max="27" width="9" style="21"/>
    <col min="28" max="28" width="33.8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463</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35" customHeight="1">
      <c r="C33" s="78"/>
      <c r="O33" s="79"/>
      <c r="Q33" s="20"/>
      <c r="R33" s="20"/>
      <c r="S33" s="20"/>
    </row>
    <row r="34" spans="1:19" ht="14.25">
      <c r="C34" s="78"/>
      <c r="L34" s="500" t="s">
        <v>464</v>
      </c>
      <c r="M34" s="501"/>
      <c r="N34" s="501"/>
      <c r="O34" s="502"/>
      <c r="Q34" s="20"/>
      <c r="R34" s="20"/>
      <c r="S34" s="20"/>
    </row>
    <row r="35" spans="1:19" ht="11.25" customHeight="1">
      <c r="C35" s="78"/>
      <c r="O35" s="80"/>
      <c r="Q35" s="20"/>
      <c r="R35" s="20"/>
      <c r="S35" s="20"/>
    </row>
    <row r="36" spans="1:19" ht="13.5">
      <c r="C36" s="468" t="s">
        <v>41</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465</v>
      </c>
      <c r="K39" s="480"/>
      <c r="L39" s="481"/>
      <c r="M39" s="481"/>
      <c r="N39" s="481"/>
      <c r="O39" s="482"/>
      <c r="Q39" s="20"/>
      <c r="R39" s="20"/>
    </row>
    <row r="40" spans="1:19" ht="26.25" customHeight="1">
      <c r="C40" s="78"/>
      <c r="H40" s="23" t="s">
        <v>7</v>
      </c>
      <c r="I40" s="23"/>
      <c r="J40" s="480" t="s">
        <v>466</v>
      </c>
      <c r="K40" s="480"/>
      <c r="L40" s="481"/>
      <c r="M40" s="481"/>
      <c r="N40" s="481"/>
      <c r="O40" s="482"/>
    </row>
    <row r="41" spans="1:19">
      <c r="C41" s="78"/>
      <c r="J41" s="21" t="s">
        <v>8</v>
      </c>
      <c r="O41" s="79"/>
    </row>
    <row r="42" spans="1:19">
      <c r="C42" s="78"/>
      <c r="J42" s="24" t="s">
        <v>9</v>
      </c>
      <c r="K42" s="24"/>
      <c r="L42" s="483" t="s">
        <v>467</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468</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7051</v>
      </c>
      <c r="N48" s="507"/>
      <c r="O48" s="508"/>
    </row>
    <row r="49" spans="3:21" ht="18" customHeight="1">
      <c r="C49" s="457" t="s">
        <v>11</v>
      </c>
      <c r="D49" s="489"/>
      <c r="E49" s="490"/>
      <c r="F49" s="476" t="s">
        <v>465</v>
      </c>
      <c r="G49" s="477"/>
      <c r="H49" s="477"/>
      <c r="I49" s="477"/>
      <c r="J49" s="477"/>
      <c r="K49" s="477"/>
      <c r="L49" s="126" t="s">
        <v>172</v>
      </c>
      <c r="M49" s="386"/>
      <c r="N49" s="509" t="s">
        <v>467</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469</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0</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t="s">
        <v>470</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4620.6000000000004</v>
      </c>
      <c r="I63" s="240" t="s">
        <v>4</v>
      </c>
      <c r="J63" s="525" t="s">
        <v>324</v>
      </c>
      <c r="K63" s="526"/>
      <c r="L63" s="527"/>
      <c r="M63" s="523">
        <f>+別紙!AA14</f>
        <v>4620.6000000000004</v>
      </c>
      <c r="N63" s="524"/>
      <c r="O63" s="391" t="s">
        <v>4</v>
      </c>
      <c r="P63" s="162"/>
      <c r="Q63" s="127"/>
      <c r="R63" s="127"/>
      <c r="S63" s="127"/>
      <c r="T63" s="127"/>
      <c r="U63" s="127"/>
    </row>
    <row r="64" spans="3:21" ht="24.75" customHeight="1">
      <c r="C64" s="522"/>
      <c r="D64" s="513" t="s">
        <v>301</v>
      </c>
      <c r="E64" s="514"/>
      <c r="F64" s="514"/>
      <c r="G64" s="515"/>
      <c r="H64" s="379">
        <f>+別紙!AA10</f>
        <v>0</v>
      </c>
      <c r="I64" s="240" t="s">
        <v>4</v>
      </c>
      <c r="J64" s="525" t="s">
        <v>305</v>
      </c>
      <c r="K64" s="526"/>
      <c r="L64" s="527"/>
      <c r="M64" s="523">
        <f>+別紙!AA15</f>
        <v>0</v>
      </c>
      <c r="N64" s="524"/>
      <c r="O64" s="31" t="s">
        <v>4</v>
      </c>
      <c r="P64" s="531"/>
      <c r="Q64" s="532"/>
      <c r="R64" s="532"/>
      <c r="S64" s="532"/>
    </row>
    <row r="65" spans="1:22" ht="24.75" customHeight="1">
      <c r="C65" s="522"/>
      <c r="D65" s="513" t="s">
        <v>302</v>
      </c>
      <c r="E65" s="514"/>
      <c r="F65" s="514"/>
      <c r="G65" s="515"/>
      <c r="H65" s="379">
        <f>+別紙!AA11</f>
        <v>0</v>
      </c>
      <c r="I65" s="240" t="s">
        <v>4</v>
      </c>
      <c r="J65" s="513" t="s">
        <v>306</v>
      </c>
      <c r="K65" s="514"/>
      <c r="L65" s="515"/>
      <c r="M65" s="523">
        <f>+別紙!AA16</f>
        <v>4620.6000000000004</v>
      </c>
      <c r="N65" s="524"/>
      <c r="O65" s="378" t="s">
        <v>4</v>
      </c>
      <c r="P65" s="160"/>
      <c r="Q65" s="161"/>
      <c r="R65" s="161"/>
      <c r="S65" s="161"/>
    </row>
    <row r="66" spans="1:22" ht="24.75" customHeight="1">
      <c r="C66" s="392"/>
      <c r="D66" s="513" t="s">
        <v>303</v>
      </c>
      <c r="E66" s="514"/>
      <c r="F66" s="514"/>
      <c r="G66" s="515"/>
      <c r="H66" s="379">
        <f>+別紙!AA12</f>
        <v>0</v>
      </c>
      <c r="I66" s="240" t="s">
        <v>4</v>
      </c>
      <c r="J66" s="513" t="s">
        <v>387</v>
      </c>
      <c r="K66" s="514"/>
      <c r="L66" s="515"/>
      <c r="M66" s="523">
        <f>+別紙!AA17</f>
        <v>0</v>
      </c>
      <c r="N66" s="524"/>
      <c r="O66" s="378" t="s">
        <v>4</v>
      </c>
      <c r="P66" s="160"/>
      <c r="Q66" s="161"/>
      <c r="R66" s="161"/>
      <c r="S66" s="161"/>
    </row>
    <row r="67" spans="1:22" ht="24.75" customHeight="1">
      <c r="C67" s="393"/>
      <c r="D67" s="513" t="s">
        <v>304</v>
      </c>
      <c r="E67" s="514"/>
      <c r="F67" s="514"/>
      <c r="G67" s="515"/>
      <c r="H67" s="379">
        <f>+別紙!AA13</f>
        <v>0</v>
      </c>
      <c r="I67" s="240" t="s">
        <v>4</v>
      </c>
      <c r="J67" s="513" t="s">
        <v>388</v>
      </c>
      <c r="K67" s="514"/>
      <c r="L67" s="515"/>
      <c r="M67" s="523">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35" customHeight="1">
      <c r="A77" s="21"/>
      <c r="B77" s="21"/>
      <c r="C77" s="181">
        <v>3</v>
      </c>
      <c r="D77" s="511" t="s">
        <v>443</v>
      </c>
      <c r="E77" s="511"/>
      <c r="F77" s="511"/>
      <c r="G77" s="511"/>
      <c r="H77" s="511"/>
      <c r="I77" s="511"/>
      <c r="J77" s="511"/>
      <c r="K77" s="511"/>
      <c r="L77" s="511"/>
      <c r="M77" s="511"/>
      <c r="N77" s="511"/>
      <c r="O77" s="512"/>
    </row>
    <row r="78" spans="1:22" ht="28.3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3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3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3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3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2" manualBreakCount="2">
    <brk id="68" min="2" max="14" man="1"/>
    <brk id="71"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JFEシビル　株式会社　建築事業部(横浜市管轄内工事現場)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JFEシビル　株式会社　建築事業部(横浜市管轄内工事現場)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JFEシビル　株式会社　建築事業部(横浜市管轄内工事現場)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JFEシビル　株式会社　建築事業部(横浜市管轄内工事現場)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JFEシビル　株式会社　建築事業部(横浜市管轄内工事現場)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40" zoomScaleNormal="40" workbookViewId="0">
      <selection activeCell="AS33" sqref="AS3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JFEシビル　株式会社　建築事業部(横浜市管轄内工事現場)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8.6999999999999993</v>
      </c>
      <c r="E24" s="584"/>
      <c r="F24" s="584"/>
      <c r="G24" s="194" t="s">
        <v>198</v>
      </c>
      <c r="H24" s="573">
        <f>+F12</f>
        <v>0</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8.6999999999999993</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v>0</v>
      </c>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8.6999999999999993</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JFEシビル　株式会社　建築事業部(横浜市管轄内工事現場)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D1" zoomScale="40" zoomScaleNormal="40" workbookViewId="0">
      <selection activeCell="AX28" sqref="AX28"/>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JFEシビル　株式会社　建築事業部(横浜市管轄内工事現場)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4570</v>
      </c>
      <c r="E24" s="584"/>
      <c r="F24" s="584"/>
      <c r="G24" s="194" t="s">
        <v>198</v>
      </c>
      <c r="H24" s="573">
        <f>+F12</f>
        <v>0</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4570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v>0</v>
      </c>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4570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JFEシビル　株式会社　建築事業部(横浜市管轄内工事現場)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JFEシビル　株式会社　建築事業部(横浜市管轄内工事現場)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21" zoomScaleNormal="100" workbookViewId="0">
      <selection activeCell="D24" sqref="D24:F24"/>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ol min="51" max="51" width="49.8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1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JFEシビル　株式会社　建築事業部(横浜市管轄内工事現場)</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JFEシビル　株式会社　建築事業部(横浜市管轄内工事現場)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JFEシビル　株式会社　建築事業部(横浜市管轄内工事現場)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zoomScale="60" zoomScaleNormal="60" workbookViewId="0">
      <selection activeCell="P22" sqref="P22"/>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JFEシビル　株式会社　建築事業部(横浜市管轄内工事現場)</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0</v>
      </c>
      <c r="I9" s="319">
        <f>IF(OR(ｳ.廃油!D24&gt;0,ｳ.廃油!D24&lt;0),ｳ.廃油!D24,IF(I$19&gt;0,"0",0))</f>
        <v>1.2</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10.199999999999999</v>
      </c>
      <c r="M9" s="319">
        <f>IF(OR(ｷ.紙くず!D24&gt;0,ｷ.紙くず!D24&lt;0),ｷ.紙くず!D24,IF(M$19&gt;0,"0",0))</f>
        <v>1.5</v>
      </c>
      <c r="N9" s="319">
        <f>IF(OR(ｸ.木くず!D24&gt;0,ｸ.木くず!D24&lt;0),ｸ.木くず!D24,IF(N$19&gt;0,"0",0))</f>
        <v>29</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8.6999999999999993</v>
      </c>
      <c r="U9" s="319">
        <f>IF(OR(ｿ.鉱さい!D24&gt;0,ｿ.鉱さい!D24&lt;0),ｿ.鉱さい!D24,IF(U$19&gt;0,"0",0))</f>
        <v>0</v>
      </c>
      <c r="V9" s="319">
        <f>IF(OR(ﾀ.がれき類!D24&gt;0,ﾀ.がれき類!D24&lt;0),ﾀ.がれき類!D24,IF(V$19&gt;0,"0",0))</f>
        <v>4570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4620.6000000000004</v>
      </c>
    </row>
    <row r="10" spans="2:27" ht="20.45" customHeight="1">
      <c r="B10" s="169" t="s">
        <v>352</v>
      </c>
      <c r="C10" s="696" t="s">
        <v>320</v>
      </c>
      <c r="D10" s="696"/>
      <c r="E10" s="696"/>
      <c r="F10" s="697"/>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f t="shared" si="0"/>
        <v>0</v>
      </c>
    </row>
    <row r="12" spans="2:27" ht="20.45" customHeight="1">
      <c r="B12" s="169">
        <v>6</v>
      </c>
      <c r="C12" s="698" t="s">
        <v>322</v>
      </c>
      <c r="D12" s="698"/>
      <c r="E12" s="698"/>
      <c r="F12" s="699"/>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f t="shared" si="0"/>
        <v>0</v>
      </c>
    </row>
    <row r="13" spans="2:27" ht="20.45" customHeight="1">
      <c r="B13" s="169" t="s">
        <v>228</v>
      </c>
      <c r="C13" s="700" t="s">
        <v>323</v>
      </c>
      <c r="D13" s="701"/>
      <c r="E13" s="701"/>
      <c r="F13" s="702"/>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0</v>
      </c>
      <c r="I14" s="325">
        <f>IF(OR(ｳ.廃油!D29&gt;0,ｳ.廃油!D29&lt;0),ｳ.廃油!D29,IF(I$19&gt;0,"0",0))</f>
        <v>1.2</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10.199999999999999</v>
      </c>
      <c r="M14" s="325">
        <f>IF(OR(ｷ.紙くず!D29&gt;0,ｷ.紙くず!D29&lt;0),ｷ.紙くず!D29,IF(M$19&gt;0,"0",0))</f>
        <v>1.5</v>
      </c>
      <c r="N14" s="325">
        <f>IF(OR(ｸ.木くず!D29&gt;0,ｸ.木くず!D29&lt;0),ｸ.木くず!D29,IF(N$19&gt;0,"0",0))</f>
        <v>29</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8.6999999999999993</v>
      </c>
      <c r="U14" s="325">
        <f>IF(OR(ｿ.鉱さい!D29&gt;0,ｿ.鉱さい!D29&lt;0),ｿ.鉱さい!D29,IF(U$19&gt;0,"0",0))</f>
        <v>0</v>
      </c>
      <c r="V14" s="325">
        <f>IF(OR(ﾀ.がれき類!D29&gt;0,ﾀ.がれき類!D29&lt;0),ﾀ.がれき類!D29,IF(V$19&gt;0,"0",0))</f>
        <v>4570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4620.6000000000004</v>
      </c>
    </row>
    <row r="15" spans="2:27" ht="20.45" customHeight="1">
      <c r="B15" s="169" t="s">
        <v>244</v>
      </c>
      <c r="C15" s="698" t="s">
        <v>242</v>
      </c>
      <c r="D15" s="698"/>
      <c r="E15" s="698"/>
      <c r="F15" s="699"/>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f t="shared" si="0"/>
        <v>0</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0</v>
      </c>
      <c r="I16" s="325">
        <f>IF(OR(ｳ.廃油!D31&gt;0,ｳ.廃油!D31&lt;0),ｳ.廃油!D31,IF(I$19&gt;0,"0",0))</f>
        <v>1.2</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10.199999999999999</v>
      </c>
      <c r="M16" s="325">
        <f>IF(OR(ｷ.紙くず!D31&gt;0,ｷ.紙くず!D31&lt;0),ｷ.紙くず!D31,IF(M$19&gt;0,"0",0))</f>
        <v>1.5</v>
      </c>
      <c r="N16" s="325">
        <f>IF(OR(ｸ.木くず!D31&gt;0,ｸ.木くず!D31&lt;0),ｸ.木くず!D31,IF(N$19&gt;0,"0",0))</f>
        <v>29</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8.6999999999999993</v>
      </c>
      <c r="U16" s="325">
        <f>IF(OR(ｿ.鉱さい!D31&gt;0,ｿ.鉱さい!D31&lt;0),ｿ.鉱さい!D31,IF(U$19&gt;0,"0",0))</f>
        <v>0</v>
      </c>
      <c r="V16" s="325">
        <f>IF(OR(ﾀ.がれき類!D31&gt;0,ﾀ.がれき類!D31&lt;0),ﾀ.がれき類!D31,IF(V$19&gt;0,"0",0))</f>
        <v>4570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f t="shared" si="0"/>
        <v>4620.6000000000004</v>
      </c>
    </row>
    <row r="17" spans="2:27" ht="20.45" customHeight="1">
      <c r="B17" s="169"/>
      <c r="C17" s="698" t="s">
        <v>428</v>
      </c>
      <c r="D17" s="698"/>
      <c r="E17" s="698"/>
      <c r="F17" s="699"/>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f t="shared" si="0"/>
        <v>0</v>
      </c>
    </row>
    <row r="18" spans="2:27" ht="20.45" customHeight="1" thickBot="1">
      <c r="B18" s="170"/>
      <c r="C18" s="197" t="s">
        <v>269</v>
      </c>
      <c r="D18" s="694" t="s">
        <v>388</v>
      </c>
      <c r="E18" s="694"/>
      <c r="F18" s="695"/>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f t="shared" si="0"/>
        <v>0</v>
      </c>
    </row>
    <row r="19" spans="2:27" ht="20.45" customHeight="1" thickTop="1">
      <c r="B19" s="166"/>
      <c r="C19" s="171" t="s">
        <v>334</v>
      </c>
      <c r="D19" s="707" t="s">
        <v>335</v>
      </c>
      <c r="E19" s="707"/>
      <c r="F19" s="708"/>
      <c r="G19" s="331">
        <f t="shared" ref="G19:Z19" si="1">+G41+G25+G23+G22+G21-G20</f>
        <v>0</v>
      </c>
      <c r="H19" s="331">
        <f t="shared" si="1"/>
        <v>0</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0</v>
      </c>
      <c r="T19" s="331">
        <f t="shared" si="1"/>
        <v>0</v>
      </c>
      <c r="U19" s="331">
        <f t="shared" si="1"/>
        <v>0</v>
      </c>
      <c r="V19" s="331">
        <f t="shared" si="1"/>
        <v>0</v>
      </c>
      <c r="W19" s="331">
        <f t="shared" si="1"/>
        <v>0</v>
      </c>
      <c r="X19" s="331">
        <f t="shared" si="1"/>
        <v>0</v>
      </c>
      <c r="Y19" s="331">
        <f t="shared" si="1"/>
        <v>0</v>
      </c>
      <c r="Z19" s="332">
        <f t="shared" si="1"/>
        <v>0</v>
      </c>
      <c r="AA19" s="333">
        <f t="shared" ref="AA19:AA25" si="2">SUM(G19:Z19)</f>
        <v>0</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0</v>
      </c>
      <c r="I41" s="367">
        <f t="shared" si="8"/>
        <v>0</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0</v>
      </c>
      <c r="W41" s="367">
        <f t="shared" si="8"/>
        <v>0</v>
      </c>
      <c r="X41" s="367">
        <f t="shared" si="8"/>
        <v>0</v>
      </c>
      <c r="Y41" s="367">
        <f t="shared" si="8"/>
        <v>0</v>
      </c>
      <c r="Z41" s="368">
        <f t="shared" si="8"/>
        <v>0</v>
      </c>
      <c r="AA41" s="369">
        <f t="shared" si="4"/>
        <v>0</v>
      </c>
    </row>
    <row r="42" spans="2:27" ht="20.45" customHeight="1">
      <c r="B42" s="167"/>
      <c r="C42" s="721"/>
      <c r="D42" s="207"/>
      <c r="E42" s="205" t="s">
        <v>262</v>
      </c>
      <c r="F42" s="383"/>
      <c r="G42" s="358">
        <f t="shared" ref="G42:Z42" si="9">SUM(G43:G45)</f>
        <v>0</v>
      </c>
      <c r="H42" s="358">
        <f t="shared" si="9"/>
        <v>0</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0</v>
      </c>
      <c r="W42" s="358">
        <f t="shared" si="9"/>
        <v>0</v>
      </c>
      <c r="X42" s="358">
        <f t="shared" si="9"/>
        <v>0</v>
      </c>
      <c r="Y42" s="358">
        <f t="shared" si="9"/>
        <v>0</v>
      </c>
      <c r="Z42" s="359">
        <f t="shared" si="9"/>
        <v>0</v>
      </c>
      <c r="AA42" s="360">
        <f t="shared" si="4"/>
        <v>0</v>
      </c>
    </row>
    <row r="43" spans="2:27" ht="20.45" customHeight="1">
      <c r="B43" s="167"/>
      <c r="C43" s="721"/>
      <c r="D43" s="208"/>
      <c r="E43" s="203"/>
      <c r="F43" s="201" t="s">
        <v>235</v>
      </c>
      <c r="G43" s="361">
        <f>+ｱ.燃え殻!$AA$28</f>
        <v>0</v>
      </c>
      <c r="H43" s="361">
        <f>+ｲ.汚泥!$AA$28</f>
        <v>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0</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0</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0</v>
      </c>
      <c r="W47" s="370">
        <f>+ﾁ.動物のふん尿!$AL$27</f>
        <v>0</v>
      </c>
      <c r="X47" s="370">
        <f>+ﾂ.動物の死体!$AL$27</f>
        <v>0</v>
      </c>
      <c r="Y47" s="370">
        <f>+ﾃ.ばいじん!$AL$27</f>
        <v>0</v>
      </c>
      <c r="Z47" s="371">
        <f>+ﾄ.混合廃棄物その他!$AL$27</f>
        <v>0</v>
      </c>
      <c r="AA47" s="372">
        <f t="shared" si="4"/>
        <v>0</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13" t="s">
        <v>239</v>
      </c>
      <c r="F49" s="714"/>
      <c r="G49" s="422">
        <f>+ｱ.燃え殻!$AS$24</f>
        <v>0</v>
      </c>
      <c r="H49" s="422">
        <f>+ｲ.汚泥!$AS$24</f>
        <v>0</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0</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1.2</v>
      </c>
      <c r="J63" s="406">
        <f t="shared" si="10"/>
        <v>0</v>
      </c>
      <c r="K63" s="406">
        <f t="shared" si="10"/>
        <v>0</v>
      </c>
      <c r="L63" s="406">
        <f t="shared" si="10"/>
        <v>10.199999999999999</v>
      </c>
      <c r="M63" s="406">
        <f t="shared" si="10"/>
        <v>1.5</v>
      </c>
      <c r="N63" s="406">
        <f t="shared" si="10"/>
        <v>29</v>
      </c>
      <c r="O63" s="406">
        <f t="shared" si="10"/>
        <v>0</v>
      </c>
      <c r="P63" s="406">
        <f t="shared" si="10"/>
        <v>0</v>
      </c>
      <c r="Q63" s="406">
        <f t="shared" si="10"/>
        <v>0</v>
      </c>
      <c r="R63" s="406">
        <f t="shared" si="10"/>
        <v>0</v>
      </c>
      <c r="S63" s="406">
        <f t="shared" si="10"/>
        <v>0</v>
      </c>
      <c r="T63" s="406">
        <f t="shared" si="10"/>
        <v>8.6999999999999993</v>
      </c>
      <c r="U63" s="406">
        <f t="shared" si="10"/>
        <v>0</v>
      </c>
      <c r="V63" s="406">
        <f t="shared" si="10"/>
        <v>4570</v>
      </c>
      <c r="W63" s="406">
        <f t="shared" si="10"/>
        <v>0</v>
      </c>
      <c r="X63" s="406">
        <f t="shared" si="10"/>
        <v>0</v>
      </c>
      <c r="Y63" s="406">
        <f t="shared" si="10"/>
        <v>0</v>
      </c>
      <c r="Z63" s="406">
        <f t="shared" si="10"/>
        <v>0</v>
      </c>
      <c r="AA63" s="407">
        <f>+AA9+AA19+AA20</f>
        <v>4620.6000000000004</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6384" width="9" style="21"/>
  </cols>
  <sheetData>
    <row r="1" spans="1:16" ht="16.350000000000001" customHeight="1">
      <c r="C1" s="74" t="s">
        <v>272</v>
      </c>
    </row>
    <row r="2" spans="1:16" ht="16.350000000000001" customHeight="1">
      <c r="C2" s="74"/>
    </row>
    <row r="3" spans="1:16" ht="14.1"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35" customHeight="1">
      <c r="C10" s="78"/>
      <c r="O10" s="79"/>
    </row>
    <row r="11" spans="1:16" ht="13.5">
      <c r="C11" s="78"/>
      <c r="L11" s="788" t="str">
        <f>+表紙!L34</f>
        <v>令和   7年 5 月20  日</v>
      </c>
      <c r="M11" s="789"/>
      <c r="N11" s="789"/>
      <c r="O11" s="790"/>
    </row>
    <row r="12" spans="1:16" ht="13.35" customHeight="1">
      <c r="C12" s="78"/>
      <c r="O12" s="80"/>
    </row>
    <row r="13" spans="1:16" ht="13.5">
      <c r="C13" s="791" t="str">
        <f>+表紙!C36</f>
        <v>横浜市長</v>
      </c>
      <c r="D13" s="792"/>
      <c r="E13" s="792"/>
      <c r="F13" s="792"/>
      <c r="G13" s="88" t="s">
        <v>5</v>
      </c>
      <c r="O13" s="79"/>
    </row>
    <row r="14" spans="1:16" ht="8.25" customHeight="1">
      <c r="C14" s="78"/>
      <c r="O14" s="79"/>
    </row>
    <row r="15" spans="1:16" ht="13.35" customHeight="1">
      <c r="A15" s="22">
        <v>3</v>
      </c>
      <c r="C15" s="78"/>
      <c r="H15" s="221" t="s">
        <v>270</v>
      </c>
      <c r="I15" s="221"/>
      <c r="O15" s="79"/>
    </row>
    <row r="16" spans="1:16" ht="26.25" customHeight="1">
      <c r="C16" s="78"/>
      <c r="H16" s="23" t="s">
        <v>6</v>
      </c>
      <c r="I16" s="23"/>
      <c r="J16" s="780" t="str">
        <f>+表紙!J39</f>
        <v>東京都台東区蔵前2-17-4</v>
      </c>
      <c r="K16" s="780"/>
      <c r="L16" s="781"/>
      <c r="M16" s="781"/>
      <c r="N16" s="781"/>
      <c r="O16" s="782"/>
    </row>
    <row r="17" spans="1:15" ht="26.25" customHeight="1">
      <c r="C17" s="78"/>
      <c r="H17" s="23" t="s">
        <v>7</v>
      </c>
      <c r="I17" s="23"/>
      <c r="J17" s="780" t="str">
        <f>+表紙!J40</f>
        <v>JFEシビル　株式会社 (建築事業部)</v>
      </c>
      <c r="K17" s="780"/>
      <c r="L17" s="781"/>
      <c r="M17" s="781"/>
      <c r="N17" s="781"/>
      <c r="O17" s="782"/>
    </row>
    <row r="18" spans="1:15">
      <c r="C18" s="78"/>
      <c r="J18" s="21" t="s">
        <v>8</v>
      </c>
      <c r="O18" s="79"/>
    </row>
    <row r="19" spans="1:15">
      <c r="C19" s="78"/>
      <c r="J19" s="24" t="s">
        <v>9</v>
      </c>
      <c r="K19" s="24"/>
      <c r="L19" s="746" t="str">
        <f>IF(+表紙!L42="","",+表紙!L42)</f>
        <v>03-3864-3795</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JFEシビル　株式会社　建築事業部(横浜市管轄内工事現場)</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7051</v>
      </c>
      <c r="N25" s="770"/>
      <c r="O25" s="771"/>
    </row>
    <row r="26" spans="1:15" ht="18" customHeight="1">
      <c r="C26" s="457" t="s">
        <v>11</v>
      </c>
      <c r="D26" s="489"/>
      <c r="E26" s="490"/>
      <c r="F26" s="756" t="str">
        <f>+表紙!F49</f>
        <v>東京都台東区蔵前2-17-4</v>
      </c>
      <c r="G26" s="757"/>
      <c r="H26" s="757"/>
      <c r="I26" s="757"/>
      <c r="J26" s="757"/>
      <c r="K26" s="757"/>
      <c r="L26" s="126" t="s">
        <v>172</v>
      </c>
      <c r="M26" s="222"/>
      <c r="N26" s="760" t="str">
        <f>IF(+表紙!N49="","",+表紙!N49)</f>
        <v>03-3864-3795</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D06－総合工事業</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0</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t="str">
        <f>+表紙!F59</f>
        <v>全社(828人)　建築事業部(192人)　2025.04.01　時点</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4620.6000000000004</v>
      </c>
      <c r="I40" s="240" t="s">
        <v>4</v>
      </c>
      <c r="J40" s="525" t="s">
        <v>324</v>
      </c>
      <c r="K40" s="526"/>
      <c r="L40" s="527"/>
      <c r="M40" s="741">
        <f>+表紙!M63</f>
        <v>4620.6000000000004</v>
      </c>
      <c r="N40" s="742">
        <f>+表紙!N63</f>
        <v>0</v>
      </c>
      <c r="O40" s="305" t="s">
        <v>4</v>
      </c>
    </row>
    <row r="41" spans="3:15" ht="24.75" customHeight="1">
      <c r="C41" s="736"/>
      <c r="D41" s="513" t="s">
        <v>301</v>
      </c>
      <c r="E41" s="514"/>
      <c r="F41" s="514"/>
      <c r="G41" s="515"/>
      <c r="H41" s="245">
        <f>+表紙!H64</f>
        <v>0</v>
      </c>
      <c r="I41" s="240" t="s">
        <v>4</v>
      </c>
      <c r="J41" s="525" t="s">
        <v>305</v>
      </c>
      <c r="K41" s="526"/>
      <c r="L41" s="527"/>
      <c r="M41" s="741">
        <f>+表紙!M64</f>
        <v>0</v>
      </c>
      <c r="N41" s="742">
        <f>+表紙!N64</f>
        <v>0</v>
      </c>
      <c r="O41" s="31" t="s">
        <v>4</v>
      </c>
    </row>
    <row r="42" spans="3:15" ht="24.75" customHeight="1">
      <c r="C42" s="736"/>
      <c r="D42" s="513" t="s">
        <v>302</v>
      </c>
      <c r="E42" s="514"/>
      <c r="F42" s="514"/>
      <c r="G42" s="515"/>
      <c r="H42" s="245">
        <f>+表紙!H65</f>
        <v>0</v>
      </c>
      <c r="I42" s="240" t="s">
        <v>4</v>
      </c>
      <c r="J42" s="743" t="s">
        <v>306</v>
      </c>
      <c r="K42" s="744"/>
      <c r="L42" s="745"/>
      <c r="M42" s="741">
        <f>+表紙!M65</f>
        <v>4620.6000000000004</v>
      </c>
      <c r="N42" s="742">
        <f>+表紙!N65</f>
        <v>0</v>
      </c>
      <c r="O42" s="180" t="s">
        <v>4</v>
      </c>
    </row>
    <row r="43" spans="3:15" ht="24.75" customHeight="1">
      <c r="C43" s="175"/>
      <c r="D43" s="513" t="s">
        <v>303</v>
      </c>
      <c r="E43" s="514"/>
      <c r="F43" s="514"/>
      <c r="G43" s="515"/>
      <c r="H43" s="245">
        <f>+表紙!H66</f>
        <v>0</v>
      </c>
      <c r="I43" s="240" t="s">
        <v>4</v>
      </c>
      <c r="J43" s="743" t="s">
        <v>387</v>
      </c>
      <c r="K43" s="744"/>
      <c r="L43" s="745"/>
      <c r="M43" s="741">
        <f>+表紙!M66</f>
        <v>0</v>
      </c>
      <c r="N43" s="742">
        <f>+表紙!N66</f>
        <v>0</v>
      </c>
      <c r="O43" s="180" t="s">
        <v>4</v>
      </c>
    </row>
    <row r="44" spans="3:15" ht="24.75" customHeight="1">
      <c r="C44" s="239"/>
      <c r="D44" s="513" t="s">
        <v>304</v>
      </c>
      <c r="E44" s="514"/>
      <c r="F44" s="514"/>
      <c r="G44" s="515"/>
      <c r="H44" s="245">
        <f>+表紙!H67</f>
        <v>0</v>
      </c>
      <c r="I44" s="240" t="s">
        <v>4</v>
      </c>
      <c r="J44" s="743" t="s">
        <v>388</v>
      </c>
      <c r="K44" s="744"/>
      <c r="L44" s="745"/>
      <c r="M44" s="741">
        <f>+表紙!M67</f>
        <v>0</v>
      </c>
      <c r="N44" s="742">
        <f>+表紙!N67</f>
        <v>0</v>
      </c>
      <c r="O44" s="180" t="s">
        <v>4</v>
      </c>
    </row>
    <row r="45" spans="3:15" ht="32.1"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35" customHeight="1">
      <c r="A54" s="21"/>
      <c r="B54" s="21"/>
      <c r="C54" s="181">
        <v>3</v>
      </c>
      <c r="D54" s="511" t="s">
        <v>443</v>
      </c>
      <c r="E54" s="511"/>
      <c r="F54" s="511"/>
      <c r="G54" s="511"/>
      <c r="H54" s="511"/>
      <c r="I54" s="511"/>
      <c r="J54" s="511"/>
      <c r="K54" s="511"/>
      <c r="L54" s="511"/>
      <c r="M54" s="511"/>
      <c r="N54" s="511"/>
      <c r="O54" s="512"/>
    </row>
    <row r="55" spans="1:15" ht="28.3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3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35" customHeight="1">
      <c r="A68" s="21"/>
      <c r="B68" s="21"/>
      <c r="C68" s="181"/>
      <c r="D68" s="182" t="s">
        <v>310</v>
      </c>
      <c r="E68" s="511" t="s">
        <v>408</v>
      </c>
      <c r="F68" s="511"/>
      <c r="G68" s="511"/>
      <c r="H68" s="511"/>
      <c r="I68" s="511"/>
      <c r="J68" s="511"/>
      <c r="K68" s="511"/>
      <c r="L68" s="511"/>
      <c r="M68" s="511"/>
      <c r="N68" s="511"/>
      <c r="O68" s="512"/>
    </row>
    <row r="69" spans="1:15" ht="28.35" customHeight="1">
      <c r="A69" s="21"/>
      <c r="B69" s="21"/>
      <c r="C69" s="181"/>
      <c r="D69" s="182" t="s">
        <v>311</v>
      </c>
      <c r="E69" s="511" t="s">
        <v>316</v>
      </c>
      <c r="F69" s="511"/>
      <c r="G69" s="511"/>
      <c r="H69" s="511"/>
      <c r="I69" s="511"/>
      <c r="J69" s="511"/>
      <c r="K69" s="511"/>
      <c r="L69" s="511"/>
      <c r="M69" s="511"/>
      <c r="N69" s="511"/>
      <c r="O69" s="512"/>
    </row>
    <row r="70" spans="1:15" ht="28.3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JFEシビル　株式会社　建築事業部(横浜市管轄内工事現場)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12" zoomScale="55" zoomScaleNormal="55" workbookViewId="0">
      <selection activeCell="Y32" sqref="Y32"/>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JFEシビル　株式会社　建築事業部(横浜市管轄内工事現場)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1.2</v>
      </c>
      <c r="E24" s="584"/>
      <c r="F24" s="584"/>
      <c r="G24" s="194" t="s">
        <v>198</v>
      </c>
      <c r="H24" s="573">
        <f>+F12</f>
        <v>0</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1.2</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v>0</v>
      </c>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1.2</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JFEシビル　株式会社　建築事業部(横浜市管轄内工事現場)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JFEシビル　株式会社　建築事業部(横浜市管轄内工事現場)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Z16" zoomScaleNormal="100" workbookViewId="0">
      <selection activeCell="AT33" sqref="AT3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JFEシビル　株式会社　建築事業部(横浜市管轄内工事現場)</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v>0</v>
      </c>
      <c r="AV7" s="438" t="s">
        <v>198</v>
      </c>
      <c r="AW7" s="405"/>
      <c r="AX7" s="439"/>
    </row>
    <row r="8" spans="2:50"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v>0</v>
      </c>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663" t="s">
        <v>459</v>
      </c>
      <c r="AS9" s="663"/>
      <c r="AT9" s="663"/>
      <c r="AU9" s="95">
        <v>0</v>
      </c>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v>0</v>
      </c>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0</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v>0</v>
      </c>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v>0</v>
      </c>
      <c r="AV14" s="44" t="s">
        <v>34</v>
      </c>
      <c r="AW14" s="405"/>
    </row>
    <row r="15" spans="2:50"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585" t="s">
        <v>177</v>
      </c>
      <c r="AT15" s="586"/>
      <c r="AU15" s="95">
        <v>0</v>
      </c>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v>0</v>
      </c>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v>0</v>
      </c>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v>0</v>
      </c>
      <c r="AV20" s="438" t="s">
        <v>198</v>
      </c>
      <c r="AW20" s="659"/>
      <c r="AX20" s="659"/>
    </row>
    <row r="21" spans="2:51" ht="25.3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663" t="s">
        <v>460</v>
      </c>
      <c r="AS21" s="663"/>
      <c r="AT21" s="663"/>
      <c r="AU21" s="95">
        <v>0</v>
      </c>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10.199999999999999</v>
      </c>
      <c r="E24" s="584"/>
      <c r="F24" s="584"/>
      <c r="G24" s="194" t="s">
        <v>198</v>
      </c>
      <c r="H24" s="573">
        <f>+F12</f>
        <v>0</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+ROUND(AU13,1)+ROUND(AA28,1)</f>
        <v>0</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10.199999999999999</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v>0</v>
      </c>
      <c r="AB30" s="630"/>
      <c r="AC30" s="630"/>
      <c r="AD30" s="630"/>
      <c r="AE30" s="630"/>
      <c r="AF30" s="44" t="s">
        <v>13</v>
      </c>
      <c r="AL30" s="606">
        <v>0</v>
      </c>
      <c r="AM30" s="607"/>
      <c r="AN30" s="607"/>
      <c r="AO30" s="607"/>
      <c r="AP30" s="52" t="s">
        <v>13</v>
      </c>
      <c r="AS30" s="625"/>
      <c r="AT30" s="622"/>
      <c r="AU30" s="622"/>
      <c r="AV30" s="623"/>
      <c r="AW30" s="405"/>
    </row>
    <row r="31" spans="2:51" ht="27" customHeight="1" thickTop="1" thickBot="1">
      <c r="B31" s="560" t="s">
        <v>226</v>
      </c>
      <c r="C31" s="561"/>
      <c r="D31" s="584">
        <v>10.199999999999999</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t="str">
        <f>IF(SUM(F12,F15)&gt;0,SUM(P12,P21,AH9,AS24,AS27,AS31)/SUM(F12,F15)*100,"")</f>
        <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t="str">
        <f>IF(SUM(F12,F15)&gt;0,SUM(P21,AS27,AS31,AU9,AU20)/SUM(F12,F15)*100,"")</f>
        <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F23" zoomScaleNormal="100" workbookViewId="0">
      <selection activeCell="AU41" sqref="AU41"/>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JFEシビル　株式会社　建築事業部(横浜市管轄内工事現場)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1.5</v>
      </c>
      <c r="E24" s="584"/>
      <c r="F24" s="584"/>
      <c r="G24" s="194" t="s">
        <v>198</v>
      </c>
      <c r="H24" s="573">
        <f>+F12</f>
        <v>0</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1.5</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v>0</v>
      </c>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1.5</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I5" zoomScaleNormal="100" workbookViewId="0">
      <selection activeCell="AU10" sqref="AU10"/>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JFEシビル　株式会社　建築事業部(横浜市管轄内工事現場)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29</v>
      </c>
      <c r="E24" s="584"/>
      <c r="F24" s="584"/>
      <c r="G24" s="194" t="s">
        <v>198</v>
      </c>
      <c r="H24" s="573">
        <f>+F12</f>
        <v>0</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29</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v>0</v>
      </c>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29</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2025-08-06T00:05:47Z</dcterms:created>
  <dcterms:modified xsi:type="dcterms:W3CDTF">2025-08-06T00:05:48Z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