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018D365C-E0DF-48CE-AC92-5BE897D915F6}"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<sst xmlns="http://schemas.openxmlformats.org/spreadsheetml/2006/main" count="3159" uniqueCount="462">
  <si>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</si>
  <si>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</si>
  <si>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</si>
  <si>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</si>
  <si>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</si>
  <si>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</si>
  <si>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</si>
  <si>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</si>
  <si>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</si>
  <si>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</si>
  <si>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</si>
  <si>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</si>
  <si>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</si>
  <si>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</si>
  <si>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</si>
  <si>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</si>
  <si>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</si>
  <si>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</si>
  <si>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</si>
  <si>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</si>
  <si>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</si>
  <si>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</si>
  <si>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</si>
  <si>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</si>
  <si>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</si>
  <si>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</si>
  <si>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</si>
  <si>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</si>
  <si>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</si>
  <si>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</si>
  <si>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</si>
  <si>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</si>
  <si>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</si>
  <si>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</si>
  <si>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</si>
  <si>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</si>
  <si>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</si>
  <si>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</si>
  <si>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</si>
  <si>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</si>
  <si>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</si>
  <si>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</si>
  <si>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</si>
  <si>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</si>
  <si>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</si>
  <si>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</si>
  <si>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</si>
  <si>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</si>
  <si>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</si>
  <si>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</si>
  <si>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</si>
  <si>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</si>
  <si>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</si>
  <si>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</si>
  <si>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</si>
  <si>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</si>
  <si>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</si>
  <si>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</si>
  <si>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</si>
  <si>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</si>
  <si>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</si>
  <si>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</si>
  <si>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</si>
  <si>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</si>
  <si>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</si>
  <si>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</si>
  <si>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</si>
  <si>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</si>
  <si>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</si>
  <si>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</si>
  <si>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</si>
  <si>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</si>
  <si>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</si>
  <si>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</si>
  <si>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</si>
  <si>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</si>
  <si>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</si>
  <si>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</si>
  <si>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</si>
  <si>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</si>
  <si>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</si>
  <si>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</si>
  <si>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</si>
  <si>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</si>
  <si>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</si>
  <si>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</si>
  <si>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</si>
  <si>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</si>
  <si>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</si>
  <si>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</si>
  <si>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</si>
  <si>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</si>
  <si>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</si>
  <si>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</si>
  <si>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</si>
  <si>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</si>
  <si>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</si>
  <si>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</si>
  <si>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</si>
  <si>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</si>
  <si>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</si>
  <si>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</si>
  <si>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</si>
  <si>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</si>
  <si>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</si>
  <si>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</si>
  <si>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</si>
  <si>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</si>
  <si>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</si>
  <si>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</si>
  <si>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</si>
  <si>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</si>
  <si>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</si>
  <si>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</si>
  <si>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</si>
  <si>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</si>
  <si>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</si>
  <si>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</si>
  <si>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</si>
  <si>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</si>
  <si>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</si>
  <si>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</si>
  <si>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</si>
  <si>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</si>
  <si>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</si>
  <si>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</si>
  <si>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</si>
  <si>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</si>
  <si>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</si>
  <si>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</si>
  <si>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</si>
  <si>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</si>
  <si>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</si>
  <si>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</si>
  <si>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</si>
  <si>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</si>
  <si>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</si>
  <si>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</si>
  <si>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</si>
  <si>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</si>
  <si>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</si>
  <si>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</si>
  <si>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</si>
  <si>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</si>
  <si>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</si>
  <si>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</si>
  <si>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</si>
  <si>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</si>
  <si>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</si>
  <si>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</si>
  <si>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</si>
  <si>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</si>
  <si>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</si>
  <si>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</si>
  <si>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</si>
  <si>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</si>
  <si>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</si>
  <si>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</si>
  <si>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</si>
  <si>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</si>
  <si>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</si>
  <si>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</si>
  <si>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</si>
  <si>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</si>
  <si>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</si>
  <si>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</si>
  <si>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</si>
  <si>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</si>
  <si>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</si>
  <si>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</si>
  <si>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</si>
  <si>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</si>
  <si>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</si>
  <si>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</si>
  <si>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</si>
  <si>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</si>
  <si>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</si>
  <si>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</si>
  <si>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</si>
  <si>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</si>
  <si>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</si>
  <si>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</si>
  <si>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</si>
  <si>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</si>
  <si>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</si>
  <si>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</si>
  <si>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</si>
  <si>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</si>
  <si>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</si>
  <si>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</si>
  <si>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</si>
  <si>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</si>
  <si>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</si>
  <si>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</si>
  <si>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</si>
  <si>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</si>
  <si>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</si>
  <si>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</si>
  <si>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</si>
  <si>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</si>
  <si>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</si>
  <si>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</si>
  <si>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</si>
  <si>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</si>
  <si>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</si>
  <si>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</si>
  <si>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</si>
  <si>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</si>
  <si>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</si>
  <si>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</si>
  <si>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</si>
  <si>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</si>
  <si>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</si>
  <si>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</si>
  <si>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</si>
  <si>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</si>
  <si>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</si>
  <si>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</si>
  <si>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</si>
  <si>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</si>
  <si>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</si>
  <si>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</si>
  <si>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</si>
  <si>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</si>
  <si>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</si>
  <si>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</si>
  <si>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</si>
  <si>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</si>
  <si>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</si>
  <si>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</si>
  <si>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</si>
  <si>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</si>
  <si>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</si>
  <si>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</si>
  <si>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</si>
  <si>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</si>
  <si>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</si>
  <si>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</si>
  <si>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</si>
  <si>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</si>
  <si>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</si>
  <si>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</si>
  <si>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</si>
  <si>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</si>
  <si>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</si>
  <si>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</si>
  <si>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</si>
  <si>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</si>
  <si>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</si>
  <si>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</si>
  <si>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</si>
  <si>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</si>
  <si>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</si>
  <si>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</si>
  <si>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</si>
  <si>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</si>
  <si>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</si>
  <si>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</si>
  <si>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</si>
  <si>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</si>
  <si>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</si>
  <si>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</si>
  <si>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</si>
  <si>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</si>
  <si>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</si>
  <si>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</si>
  <si>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</si>
  <si>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</si>
  <si>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</si>
  <si>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</si>
  <si>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</si>
  <si>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</si>
  <si>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</si>
  <si>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</si>
  <si>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</si>
  <si>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</si>
  <si>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</si>
  <si>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</si>
  <si>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</si>
  <si>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</si>
  <si>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</si>
  <si>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</si>
  <si>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</si>
  <si>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</si>
  <si>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</si>
  <si>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</si>
  <si>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</si>
  <si>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</si>
  <si>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</si>
  <si>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</si>
  <si>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</si>
  <si>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</si>
  <si>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</si>
  <si>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</si>
  <si>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</si>
  <si>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</si>
  <si>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</si>
  <si>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</si>
  <si>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</si>
  <si>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</si>
  <si>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</si>
  <si>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</si>
  <si>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</si>
  <si>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</si>
  <si>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</si>
  <si>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</si>
  <si>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</si>
  <si>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</si>
  <si>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</si>
  <si>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</si>
  <si>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</si>
  <si>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</si>
  <si>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</si>
  <si>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</si>
  <si>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</si>
  <si>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</si>
  <si>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</si>
  <si>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</si>
  <si>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</si>
  <si>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</si>
  <si>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</si>
  <si>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</si>
  <si>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</si>
  <si>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</si>
  <si>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</si>
  <si>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</si>
  <si>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</si>
  <si>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</si>
  <si>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</si>
  <si>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</si>
  <si>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</si>
  <si>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</si>
  <si>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</si>
  <si>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</si>
  <si>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</si>
  <si>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</si>
  <si>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</si>
  <si>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</si>
  <si>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</si>
  <si>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</si>
  <si>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</si>
  <si>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</si>
  <si>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</si>
  <si>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</si>
  <si>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</si>
  <si>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</si>
  <si>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</si>
  <si>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</si>
  <si>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</si>
  <si>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</si>
  <si>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</si>
  <si>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</si>
  <si>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</si>
  <si>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</si>
  <si>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</si>
  <si>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</si>
  <si>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</si>
  <si>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</si>
  <si>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</si>
  <si>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</si>
  <si>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</si>
  <si>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</si>
  <si>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</si>
  <si>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</si>
  <si>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</si>
  <si>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</si>
  <si>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</si>
  <si>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</si>
  <si>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</si>
  <si>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</si>
  <si>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</si>
  <si>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</si>
  <si>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</si>
  <si>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</si>
  <si>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</si>
  <si>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</si>
  <si>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</si>
  <si>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</si>
  <si>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</si>
  <si>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</si>
  <si>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</si>
  <si>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</si>
  <si>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</si>
  <si>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</si>
  <si>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</si>
  <si>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</si>
  <si>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</si>
  <si>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</si>
  <si>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</si>
  <si>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</si>
  <si>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</si>
  <si>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</si>
  <si>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</si>
  <si>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</si>
  <si>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</si>
  <si>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</si>
  <si>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</si>
  <si>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</si>
  <si>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</si>
  <si>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</si>
  <si>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</si>
  <si>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</si>
  <si>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</si>
  <si>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</si>
  <si>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</si>
  <si>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</si>
  <si>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</si>
  <si>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</si>
  <si>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</si>
  <si>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</si>
  <si>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</si>
  <si>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</si>
  <si>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</si>
  <si>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</si>
  <si>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</si>
  <si>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</si>
  <si>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</si>
  <si>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</si>
  <si>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</si>
  <si>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</si>
  <si>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</si>
  <si>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</si>
  <si>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</si>
  <si>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</si>
  <si>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</si>
  <si>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</si>
  <si>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</si>
  <si>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</si>
  <si>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</si>
  <si>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</si>
  <si>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</si>
  <si>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</si>
  <si>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</si>
  <si>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</si>
  <si>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</si>
  <si>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</si>
  <si>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</si>
  <si>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</si>
  <si>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</si>
  <si>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</si>
  <si>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</si>
  <si>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</si>
  <si>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</si>
  <si>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</si>
  <si>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</si>
  <si>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株式会社ひかり建設　代表取締役　伊藤　慶太</t>
    <rPh sb="0" eb="4">
      <t>カブシキガイシャ</t>
    </rPh>
    <rPh sb="7" eb="9">
      <t>ケンセツ</t>
    </rPh>
    <rPh sb="10" eb="15">
      <t>ダイヒョウトリシマリヤク</t>
    </rPh>
    <rPh sb="16" eb="18">
      <t>イトウ</t>
    </rPh>
    <rPh sb="19" eb="21">
      <t>ケイタ</t>
    </rPh>
    <phoneticPr fontId="3"/>
  </si>
  <si>
    <t>神奈川県横浜市神奈川区鶴屋町3-33-8
アーバンセンター横浜ウエスト１１階</t>
    <rPh sb="0" eb="14">
      <t>221-0835</t>
    </rPh>
    <rPh sb="29" eb="31">
      <t>ヨコハマ</t>
    </rPh>
    <rPh sb="37" eb="38">
      <t>カイ</t>
    </rPh>
    <phoneticPr fontId="3"/>
  </si>
  <si>
    <t>045-312-9938</t>
    <phoneticPr fontId="3"/>
  </si>
  <si>
    <t>株式会社ひかり建設</t>
    <rPh sb="0" eb="4">
      <t>カブシキガイシャ</t>
    </rPh>
    <rPh sb="7" eb="9">
      <t>ケンセツ</t>
    </rPh>
    <phoneticPr fontId="3"/>
  </si>
  <si>
    <t>〒221-0835
神奈川県横浜市神奈川区鶴屋町3-33-8</t>
    <rPh sb="10" eb="24">
      <t>221-0835</t>
    </rPh>
    <phoneticPr fontId="3"/>
  </si>
  <si>
    <t>総合工事業</t>
    <rPh sb="0" eb="5">
      <t>ソウゴウコウジギョウ</t>
    </rPh>
    <phoneticPr fontId="3"/>
  </si>
  <si>
    <t>９０名</t>
    <rPh sb="2" eb="3">
      <t>メイ</t>
    </rPh>
    <phoneticPr fontId="3"/>
  </si>
  <si>
    <t>ガラス・コンクリート・陶器くず→破砕
廃プラスチック類→破砕→圧縮→梱包→再資源化
紙くず→圧縮→梱包
木くず→破砕
廃石膏ボード→破砕
混合→破砕
がれき類→破砕→破砕分離処理
金属くず→破砕→再資源化
繊維くず→選別
石綿含有産業廃棄物→破砕</t>
    <phoneticPr fontId="3"/>
  </si>
  <si>
    <t>代表取締役
　｜
産業廃棄物担当者</t>
    <phoneticPr fontId="3"/>
  </si>
  <si>
    <t>・製造工程内の収率の向上、原材料や資源の効率的な利用に取り組み、廃棄物の発生抑制を図っている。
・産業廃棄物の発生抑制に関する研修及び教育を実施。
・外部の環境情報を作字確認し、情報収集を行っている。</t>
    <phoneticPr fontId="3"/>
  </si>
  <si>
    <t>・製造工程内の収率の向上、原材料や資源の効率的な利用に取り組み、廃棄物の削除を図る。
・産業廃棄物の発生抑制に関する研修及び教育を実施する。
・外部の環境情報を作字確認し、情報収集を図っていく。</t>
    <phoneticPr fontId="3"/>
  </si>
  <si>
    <t>・廃プラスチック類、金属くず、ガラス・コンクリート・陶器くずの分別を実施している。
・分別基準に基づき、研修及び教育を行っている。</t>
    <phoneticPr fontId="3"/>
  </si>
  <si>
    <t>・引き続き廃プラスチック類、金属くず、ガラス・コンクリート・陶器くずの分別を継続する。
・分別ルールの見直し、必要に応じた対策を行う。</t>
    <phoneticPr fontId="3"/>
  </si>
  <si>
    <t>なし</t>
    <phoneticPr fontId="3"/>
  </si>
  <si>
    <t>・関東近郊の複数の委託業者に関する情報収集を行うとともに、見積書を取得し、種類及び性状に応じて最適な業者選定を実施している。</t>
    <phoneticPr fontId="3"/>
  </si>
  <si>
    <t>・優良認定処理業者への処理委託を推進していく。
・引き続き関東近郊の複数の委託業者に関する情報収集を行うとともに、見積書を取得し、種類及び性状に応じて最適な業者選定を実施する。
・原則年に一度、委託業者を視察確認し、処理委託した廃棄物は適切に処理されていることを確認する。</t>
    <phoneticPr fontId="3"/>
  </si>
  <si>
    <t>令和   ８年   ６ 月    19日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</si>
</sst>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42" zoomScale="115" zoomScaleNormal="115" zoomScaleSheetLayoutView="115" workbookViewId="0">
      <selection activeCell="P36" sqref="P3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461</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41</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446</v>
      </c>
      <c r="M40" s="596"/>
      <c r="N40" s="596"/>
      <c r="O40" s="596"/>
      <c r="P40" s="596"/>
      <c r="Q40" s="596"/>
      <c r="R40" s="596"/>
      <c r="S40" s="596"/>
      <c r="T40" s="596"/>
      <c r="U40" s="597"/>
      <c r="W40" s="21"/>
      <c r="X40" s="21"/>
    </row>
    <row r="41" spans="1:25" ht="26.25" customHeight="1" x14ac:dyDescent="0.15">
      <c r="C41" s="86"/>
      <c r="I41" s="25"/>
      <c r="J41" s="25" t="s">
        <v>7</v>
      </c>
      <c r="K41" s="25"/>
      <c r="L41" s="596" t="s">
        <v>445</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447</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448</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7046</v>
      </c>
      <c r="Q49" s="576"/>
      <c r="R49" s="576"/>
      <c r="S49" s="576"/>
      <c r="T49" s="576"/>
      <c r="U49" s="577"/>
    </row>
    <row r="50" spans="3:23" ht="26.25" customHeight="1" x14ac:dyDescent="0.15">
      <c r="C50" s="547" t="s">
        <v>11</v>
      </c>
      <c r="D50" s="548"/>
      <c r="E50" s="549"/>
      <c r="F50" s="558" t="s">
        <v>449</v>
      </c>
      <c r="G50" s="559"/>
      <c r="H50" s="559"/>
      <c r="I50" s="559"/>
      <c r="J50" s="559"/>
      <c r="K50" s="559"/>
      <c r="L50" s="559"/>
      <c r="M50" s="559"/>
      <c r="N50" s="341" t="s">
        <v>171</v>
      </c>
      <c r="O50" s="449"/>
      <c r="P50" s="450"/>
      <c r="Q50" s="562" t="s">
        <v>447</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118</v>
      </c>
      <c r="G54" s="631"/>
      <c r="H54" s="631"/>
      <c r="I54" s="631"/>
      <c r="J54" s="631"/>
      <c r="K54" s="631"/>
      <c r="L54" s="32" t="s">
        <v>48</v>
      </c>
      <c r="M54" s="32"/>
      <c r="N54" s="635" t="s">
        <v>450</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8560</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t="s">
        <v>451</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452</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453</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7</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4379.3</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454</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7</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4185</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455</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456</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457</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t="s">
        <v>458</v>
      </c>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t="s">
        <v>458</v>
      </c>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t="s">
        <v>458</v>
      </c>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t="s">
        <v>458</v>
      </c>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t="s">
        <v>458</v>
      </c>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t="s">
        <v>458</v>
      </c>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4379.3</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4087.1</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t="s">
        <v>459</v>
      </c>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4185</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4185</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t="s">
        <v>460</v>
      </c>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株式会社ひかり建設</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6"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514.4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500</v>
      </c>
      <c r="P27" s="734"/>
      <c r="Q27" s="734"/>
      <c r="R27" s="734"/>
      <c r="S27" s="49" t="s">
        <v>38</v>
      </c>
      <c r="T27" s="70"/>
      <c r="U27" s="70"/>
      <c r="X27" s="68" t="s">
        <v>39</v>
      </c>
      <c r="Y27" s="71"/>
      <c r="AG27" s="58"/>
      <c r="AH27" s="58"/>
      <c r="AI27" s="58"/>
      <c r="AJ27" s="58"/>
      <c r="AK27" s="683">
        <f>+AG18+O27</f>
        <v>500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500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514.4</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500</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514.4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280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292.2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280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280</v>
      </c>
      <c r="P27" s="734"/>
      <c r="Q27" s="734"/>
      <c r="R27" s="734"/>
      <c r="S27" s="49" t="s">
        <v>38</v>
      </c>
      <c r="T27" s="70"/>
      <c r="U27" s="70"/>
      <c r="X27" s="68" t="s">
        <v>39</v>
      </c>
      <c r="Y27" s="71"/>
      <c r="AG27" s="58"/>
      <c r="AH27" s="58"/>
      <c r="AI27" s="58"/>
      <c r="AJ27" s="58"/>
      <c r="AK27" s="683">
        <f>+AG18+O27</f>
        <v>280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280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292.2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280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21"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1400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1492.6</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1400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1400</v>
      </c>
      <c r="P27" s="734"/>
      <c r="Q27" s="734"/>
      <c r="R27" s="734"/>
      <c r="S27" s="49" t="s">
        <v>38</v>
      </c>
      <c r="T27" s="70"/>
      <c r="U27" s="70"/>
      <c r="X27" s="68" t="s">
        <v>39</v>
      </c>
      <c r="Y27" s="71"/>
      <c r="AG27" s="58"/>
      <c r="AH27" s="58"/>
      <c r="AI27" s="58"/>
      <c r="AJ27" s="58"/>
      <c r="AK27" s="683">
        <f>+AG18+O27</f>
        <v>1400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1400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1492.6</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1400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1492.6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8" workbookViewId="0">
      <selection activeCell="Y33" sqref="Y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28.6</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25</v>
      </c>
      <c r="P27" s="734"/>
      <c r="Q27" s="734"/>
      <c r="R27" s="734"/>
      <c r="S27" s="49" t="s">
        <v>38</v>
      </c>
      <c r="T27" s="70"/>
      <c r="U27" s="70"/>
      <c r="X27" s="68" t="s">
        <v>39</v>
      </c>
      <c r="Y27" s="71"/>
      <c r="AG27" s="58"/>
      <c r="AH27" s="58"/>
      <c r="AI27" s="58"/>
      <c r="AJ27" s="58"/>
      <c r="AK27" s="683">
        <f>+AG18+O27</f>
        <v>25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28.6</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25</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28.6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1"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1200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1231.7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1200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1200</v>
      </c>
      <c r="P27" s="734"/>
      <c r="Q27" s="734"/>
      <c r="R27" s="734"/>
      <c r="S27" s="49" t="s">
        <v>38</v>
      </c>
      <c r="T27" s="70"/>
      <c r="U27" s="70"/>
      <c r="X27" s="68" t="s">
        <v>39</v>
      </c>
      <c r="Y27" s="71"/>
      <c r="AG27" s="58"/>
      <c r="AH27" s="58"/>
      <c r="AI27" s="58"/>
      <c r="AJ27" s="58"/>
      <c r="AK27" s="683">
        <f>+AG18+O27</f>
        <v>1200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1200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1231.7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1200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1231.7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21"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330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358.7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330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330</v>
      </c>
      <c r="P27" s="734"/>
      <c r="Q27" s="734"/>
      <c r="R27" s="734"/>
      <c r="S27" s="49" t="s">
        <v>38</v>
      </c>
      <c r="T27" s="70"/>
      <c r="U27" s="70"/>
      <c r="X27" s="68" t="s">
        <v>39</v>
      </c>
      <c r="Y27" s="71"/>
      <c r="AG27" s="58"/>
      <c r="AH27" s="58"/>
      <c r="AI27" s="58"/>
      <c r="AJ27" s="58"/>
      <c r="AK27" s="683">
        <f>+AG18+O27</f>
        <v>330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330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358.7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330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358.7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24"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株式会社ひかり建設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450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461.1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450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450</v>
      </c>
      <c r="P27" s="734"/>
      <c r="Q27" s="734"/>
      <c r="R27" s="734"/>
      <c r="S27" s="49" t="s">
        <v>38</v>
      </c>
      <c r="T27" s="70"/>
      <c r="U27" s="70"/>
      <c r="X27" s="68" t="s">
        <v>39</v>
      </c>
      <c r="Y27" s="71"/>
      <c r="AG27" s="58"/>
      <c r="AH27" s="58"/>
      <c r="AI27" s="58"/>
      <c r="AJ27" s="58"/>
      <c r="AK27" s="683">
        <f>+AG18+O27</f>
        <v>450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450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461.1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450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461.1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29"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株式会社ひかり建設</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514.4</v>
      </c>
      <c r="M9" s="377">
        <f>IF(OR(ｷ.紙くず!F24&gt;0,ｷ.紙くず!F24&lt;0),ｷ.紙くず!F24,IF(M$19&gt;0,"0",0))</f>
        <v>292.2</v>
      </c>
      <c r="N9" s="377">
        <f>IF(OR(ｸ.木くず!F24&gt;0,ｸ.木くず!F24&lt;0),ｸ.木くず!F24,IF(N$19&gt;0,"0",0))</f>
        <v>1492.6</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28.6</v>
      </c>
      <c r="T9" s="377">
        <f>IF(OR(ｾ.ｶﾞﾗｽ･ｺﾝｸﾘ･陶磁器くず!F24&gt;0,ｾ.ｶﾞﾗｽ･ｺﾝｸﾘ･陶磁器くず!F24&lt;0),ｾ.ｶﾞﾗｽ･ｺﾝｸﾘ･陶磁器くず!F24,IF(T$19&gt;0,"0",0))</f>
        <v>1231.7</v>
      </c>
      <c r="U9" s="377">
        <f>IF(OR(ｿ.鉱さい!F24&gt;0,ｿ.鉱さい!F24&lt;0),ｿ.鉱さい!F24,IF(U$19&gt;0,"0",0))</f>
        <v>0</v>
      </c>
      <c r="V9" s="377">
        <f>IF(OR(ﾀ.がれき類!F24&gt;0,ﾀ.がれき類!F24&lt;0),ﾀ.がれき類!F24,IF(V$19&gt;0,"0",0))</f>
        <v>358.7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461.1</v>
      </c>
      <c r="AA9" s="379">
        <f>IF(SUM(G9:Z9)&gt;0,SUM(G9:Z9),IF(AA$19&gt;0,"0",0))</f>
        <v>4379.3</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514.4</v>
      </c>
      <c r="M14" s="383">
        <f>IF(OR(ｷ.紙くず!F29&gt;0,ｷ.紙くず!F29&lt;0),ｷ.紙くず!F29,IF(M$19&gt;0,"0",0))</f>
        <v>292.2</v>
      </c>
      <c r="N14" s="383">
        <f>IF(OR(ｸ.木くず!F29&gt;0,ｸ.木くず!F29&lt;0),ｸ.木くず!F29,IF(N$19&gt;0,"0",0))</f>
        <v>1492.6</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28.6</v>
      </c>
      <c r="T14" s="383">
        <f>IF(OR(ｾ.ｶﾞﾗｽ･ｺﾝｸﾘ･陶磁器くず!F29&gt;0,ｾ.ｶﾞﾗｽ･ｺﾝｸﾘ･陶磁器くず!F29&lt;0),ｾ.ｶﾞﾗｽ･ｺﾝｸﾘ･陶磁器くず!F29,IF(T$19&gt;0,"0",0))</f>
        <v>1231.7</v>
      </c>
      <c r="U14" s="383">
        <f>IF(OR(ｿ.鉱さい!F29&gt;0,ｿ.鉱さい!F29&lt;0),ｿ.鉱さい!F29,IF(U$19&gt;0,"0",0))</f>
        <v>0</v>
      </c>
      <c r="V14" s="383">
        <f>IF(OR(ﾀ.がれき類!F29&gt;0,ﾀ.がれき類!F29&lt;0),ﾀ.がれき類!F29,IF(V$19&gt;0,"0",0))</f>
        <v>358.7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461.1</v>
      </c>
      <c r="AA14" s="385">
        <f t="shared" si="0"/>
        <v>4379.3</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t="str">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514.4</v>
      </c>
      <c r="M16" s="383" t="str">
        <f>IF(OR(ｷ.紙くず!F31&gt;0,ｷ.紙くず!F31&lt;0),ｷ.紙くず!F31,IF(M$19&gt;0,"0",0))</f>
        <v>0</v>
      </c>
      <c r="N16" s="383">
        <f>IF(OR(ｸ.木くず!F31&gt;0,ｸ.木くず!F31&lt;0),ｸ.木くず!F31,IF(N$19&gt;0,"0",0))</f>
        <v>1492.6</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28.6</v>
      </c>
      <c r="T16" s="383">
        <f>IF(OR(ｾ.ｶﾞﾗｽ･ｺﾝｸﾘ･陶磁器くず!F31&gt;0,ｾ.ｶﾞﾗｽ･ｺﾝｸﾘ･陶磁器くず!F31&lt;0),ｾ.ｶﾞﾗｽ･ｺﾝｸﾘ･陶磁器くず!F31,IF(T$19&gt;0,"0",0))</f>
        <v>1231.7</v>
      </c>
      <c r="U16" s="383">
        <f>IF(OR(ｿ.鉱さい!F31&gt;0,ｿ.鉱さい!F31&lt;0),ｿ.鉱さい!F31,IF(U$19&gt;0,"0",0))</f>
        <v>0</v>
      </c>
      <c r="V16" s="383">
        <f>IF(OR(ﾀ.がれき類!F31&gt;0,ﾀ.がれき類!F31&lt;0),ﾀ.がれき類!F31,IF(V$19&gt;0,"0",0))</f>
        <v>358.7</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461.1</v>
      </c>
      <c r="AA16" s="385">
        <f t="shared" si="0"/>
        <v>4087.1</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500</v>
      </c>
      <c r="M19" s="389">
        <f t="shared" si="1"/>
        <v>280</v>
      </c>
      <c r="N19" s="389">
        <f t="shared" si="1"/>
        <v>1400</v>
      </c>
      <c r="O19" s="389">
        <f t="shared" si="1"/>
        <v>0</v>
      </c>
      <c r="P19" s="389">
        <f t="shared" si="1"/>
        <v>0</v>
      </c>
      <c r="Q19" s="389">
        <f t="shared" si="1"/>
        <v>0</v>
      </c>
      <c r="R19" s="389">
        <f t="shared" si="1"/>
        <v>0</v>
      </c>
      <c r="S19" s="389">
        <f t="shared" si="1"/>
        <v>25</v>
      </c>
      <c r="T19" s="389">
        <f t="shared" si="1"/>
        <v>1200</v>
      </c>
      <c r="U19" s="389">
        <f t="shared" si="1"/>
        <v>0</v>
      </c>
      <c r="V19" s="389">
        <f t="shared" si="1"/>
        <v>330</v>
      </c>
      <c r="W19" s="389">
        <f t="shared" si="1"/>
        <v>0</v>
      </c>
      <c r="X19" s="389">
        <f t="shared" si="1"/>
        <v>0</v>
      </c>
      <c r="Y19" s="389">
        <f t="shared" si="1"/>
        <v>0</v>
      </c>
      <c r="Z19" s="390">
        <f t="shared" si="1"/>
        <v>450</v>
      </c>
      <c r="AA19" s="391">
        <f t="shared" ref="AA19:AA25" si="2">SUM(G19:Z19)</f>
        <v>4185</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500</v>
      </c>
      <c r="M37" s="424">
        <f t="shared" si="8"/>
        <v>280</v>
      </c>
      <c r="N37" s="424">
        <f t="shared" si="8"/>
        <v>1400</v>
      </c>
      <c r="O37" s="424">
        <f t="shared" si="8"/>
        <v>0</v>
      </c>
      <c r="P37" s="424">
        <f t="shared" si="8"/>
        <v>0</v>
      </c>
      <c r="Q37" s="424">
        <f t="shared" si="8"/>
        <v>0</v>
      </c>
      <c r="R37" s="424">
        <f t="shared" si="8"/>
        <v>0</v>
      </c>
      <c r="S37" s="424">
        <f t="shared" si="8"/>
        <v>25</v>
      </c>
      <c r="T37" s="424">
        <f t="shared" si="8"/>
        <v>1200</v>
      </c>
      <c r="U37" s="424">
        <f t="shared" si="8"/>
        <v>0</v>
      </c>
      <c r="V37" s="424">
        <f t="shared" si="8"/>
        <v>330</v>
      </c>
      <c r="W37" s="424">
        <f t="shared" si="8"/>
        <v>0</v>
      </c>
      <c r="X37" s="424">
        <f t="shared" si="8"/>
        <v>0</v>
      </c>
      <c r="Y37" s="424">
        <f t="shared" si="8"/>
        <v>0</v>
      </c>
      <c r="Z37" s="425">
        <f t="shared" si="8"/>
        <v>450</v>
      </c>
      <c r="AA37" s="426">
        <f t="shared" si="4"/>
        <v>4185</v>
      </c>
    </row>
    <row r="38" spans="2:27" ht="24" customHeight="1" x14ac:dyDescent="0.15">
      <c r="B38" s="170"/>
      <c r="C38" s="828"/>
      <c r="D38" s="227"/>
      <c r="E38" s="225" t="s">
        <v>318</v>
      </c>
      <c r="F38" s="443"/>
      <c r="G38" s="415">
        <f t="shared" ref="G38:Z38" si="9">SUM(G39:G41)</f>
        <v>0</v>
      </c>
      <c r="H38" s="415">
        <f t="shared" si="9"/>
        <v>0</v>
      </c>
      <c r="I38" s="415">
        <f t="shared" si="9"/>
        <v>0</v>
      </c>
      <c r="J38" s="415">
        <f t="shared" si="9"/>
        <v>0</v>
      </c>
      <c r="K38" s="415">
        <f t="shared" si="9"/>
        <v>0</v>
      </c>
      <c r="L38" s="415">
        <f t="shared" si="9"/>
        <v>500</v>
      </c>
      <c r="M38" s="415">
        <f t="shared" si="9"/>
        <v>280</v>
      </c>
      <c r="N38" s="415">
        <f t="shared" si="9"/>
        <v>1400</v>
      </c>
      <c r="O38" s="415">
        <f t="shared" si="9"/>
        <v>0</v>
      </c>
      <c r="P38" s="415">
        <f t="shared" si="9"/>
        <v>0</v>
      </c>
      <c r="Q38" s="415">
        <f t="shared" si="9"/>
        <v>0</v>
      </c>
      <c r="R38" s="415">
        <f t="shared" si="9"/>
        <v>0</v>
      </c>
      <c r="S38" s="415">
        <f t="shared" si="9"/>
        <v>25</v>
      </c>
      <c r="T38" s="415">
        <f t="shared" si="9"/>
        <v>1200</v>
      </c>
      <c r="U38" s="415">
        <f t="shared" si="9"/>
        <v>0</v>
      </c>
      <c r="V38" s="415">
        <f t="shared" si="9"/>
        <v>330</v>
      </c>
      <c r="W38" s="415">
        <f t="shared" si="9"/>
        <v>0</v>
      </c>
      <c r="X38" s="415">
        <f t="shared" si="9"/>
        <v>0</v>
      </c>
      <c r="Y38" s="415">
        <f t="shared" si="9"/>
        <v>0</v>
      </c>
      <c r="Z38" s="416">
        <f t="shared" si="9"/>
        <v>450</v>
      </c>
      <c r="AA38" s="417">
        <f t="shared" si="4"/>
        <v>4185</v>
      </c>
    </row>
    <row r="39" spans="2:27" ht="24" customHeight="1" x14ac:dyDescent="0.15">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500</v>
      </c>
      <c r="M39" s="418">
        <f>+ｷ.紙くず!$Z$28</f>
        <v>280</v>
      </c>
      <c r="N39" s="418">
        <f>+ｸ.木くず!$Z$28</f>
        <v>1400</v>
      </c>
      <c r="O39" s="418">
        <f>+ｹ.繊維くず!$Z$28</f>
        <v>0</v>
      </c>
      <c r="P39" s="418">
        <f>+ｺ.動植物性残さ!$Z$28</f>
        <v>0</v>
      </c>
      <c r="Q39" s="418">
        <f>+ｻ.動物系固形不要物!$Z$28</f>
        <v>0</v>
      </c>
      <c r="R39" s="418">
        <f>+ｼ.ｺﾞﾑくず!$Z$28</f>
        <v>0</v>
      </c>
      <c r="S39" s="418">
        <f>+ｽ.金属くず!$Z$28</f>
        <v>25</v>
      </c>
      <c r="T39" s="418">
        <f>+ｾ.ｶﾞﾗｽ･ｺﾝｸﾘ･陶磁器くず!$Z$28</f>
        <v>1200</v>
      </c>
      <c r="U39" s="418">
        <f>+ｿ.鉱さい!$Z$28</f>
        <v>0</v>
      </c>
      <c r="V39" s="418">
        <f>+ﾀ.がれき類!$Z$28</f>
        <v>330</v>
      </c>
      <c r="W39" s="418">
        <f>+ﾁ.動物のふん尿!$Z$28</f>
        <v>0</v>
      </c>
      <c r="X39" s="418">
        <f>+ﾂ.動物の死体!$Z$28</f>
        <v>0</v>
      </c>
      <c r="Y39" s="418">
        <f>+ﾃ.ばいじん!$Z$28</f>
        <v>0</v>
      </c>
      <c r="Z39" s="419">
        <f>+ﾄ.混合廃棄物その他!$Z$28</f>
        <v>450</v>
      </c>
      <c r="AA39" s="420">
        <f t="shared" si="4"/>
        <v>4185</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500</v>
      </c>
      <c r="M43" s="427">
        <f>+ｷ.紙くず!$AK$27</f>
        <v>280</v>
      </c>
      <c r="N43" s="427">
        <f>+ｸ.木くず!$AK$27</f>
        <v>1400</v>
      </c>
      <c r="O43" s="427">
        <f>+ｹ.繊維くず!$AK$27</f>
        <v>0</v>
      </c>
      <c r="P43" s="427">
        <f>+ｺ.動植物性残さ!$AK$27</f>
        <v>0</v>
      </c>
      <c r="Q43" s="427">
        <f>+ｻ.動物系固形不要物!$AK$27</f>
        <v>0</v>
      </c>
      <c r="R43" s="427">
        <f>+ｼ.ｺﾞﾑくず!$AK$27</f>
        <v>0</v>
      </c>
      <c r="S43" s="427">
        <f>+ｽ.金属くず!$AK$27</f>
        <v>25</v>
      </c>
      <c r="T43" s="427">
        <f>+ｾ.ｶﾞﾗｽ･ｺﾝｸﾘ･陶磁器くず!$AK$27</f>
        <v>1200</v>
      </c>
      <c r="U43" s="427">
        <f>+ｿ.鉱さい!$AK$27</f>
        <v>0</v>
      </c>
      <c r="V43" s="427">
        <f>+ﾀ.がれき類!$AK$27</f>
        <v>330</v>
      </c>
      <c r="W43" s="427">
        <f>+ﾁ.動物のふん尿!$AK$27</f>
        <v>0</v>
      </c>
      <c r="X43" s="427">
        <f>+ﾂ.動物の死体!$AK$27</f>
        <v>0</v>
      </c>
      <c r="Y43" s="427">
        <f>+ﾃ.ばいじん!$AK$27</f>
        <v>0</v>
      </c>
      <c r="Z43" s="428">
        <f>+ﾄ.混合廃棄物その他!$AK$27</f>
        <v>450</v>
      </c>
      <c r="AA43" s="429">
        <f>SUM(G43:Z43)</f>
        <v>4185</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500</v>
      </c>
      <c r="M45" s="433">
        <f>+ｷ.紙くず!$AR$24</f>
        <v>280</v>
      </c>
      <c r="N45" s="433">
        <f>+ｸ.木くず!$AR$24</f>
        <v>1400</v>
      </c>
      <c r="O45" s="433">
        <f>+ｹ.繊維くず!$AR$24</f>
        <v>0</v>
      </c>
      <c r="P45" s="433">
        <f>+ｺ.動植物性残さ!$AR$24</f>
        <v>0</v>
      </c>
      <c r="Q45" s="433">
        <f>+ｻ.動物系固形不要物!$AR$24</f>
        <v>0</v>
      </c>
      <c r="R45" s="433">
        <f>+ｼ.ｺﾞﾑくず!$AR$24</f>
        <v>0</v>
      </c>
      <c r="S45" s="433">
        <f>+ｽ.金属くず!$AR$24</f>
        <v>25</v>
      </c>
      <c r="T45" s="433">
        <f>+ｾ.ｶﾞﾗｽ･ｺﾝｸﾘ･陶磁器くず!$AR$24</f>
        <v>1200</v>
      </c>
      <c r="U45" s="433">
        <f>+ｿ.鉱さい!$AR$24</f>
        <v>0</v>
      </c>
      <c r="V45" s="433">
        <f>+ﾀ.がれき類!$AR$24</f>
        <v>330</v>
      </c>
      <c r="W45" s="433">
        <f>+ﾁ.動物のふん尿!$AR$24</f>
        <v>0</v>
      </c>
      <c r="X45" s="433">
        <f>+ﾂ.動物の死体!$AR$24</f>
        <v>0</v>
      </c>
      <c r="Y45" s="433">
        <f>+ﾃ.ばいじん!$AR$24</f>
        <v>0</v>
      </c>
      <c r="Z45" s="434">
        <f>+ﾄ.混合廃棄物その他!$AR$24</f>
        <v>450</v>
      </c>
      <c r="AA45" s="435">
        <f t="shared" si="4"/>
        <v>4185</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1014.4</v>
      </c>
      <c r="M55" s="10">
        <f t="shared" si="10"/>
        <v>572.20000000000005</v>
      </c>
      <c r="N55" s="10"/>
      <c r="O55" s="10"/>
      <c r="P55" s="10"/>
      <c r="Q55" s="10"/>
      <c r="R55" s="10"/>
      <c r="S55" s="10">
        <f t="shared" si="10"/>
        <v>53.6</v>
      </c>
      <c r="T55" s="10">
        <f t="shared" si="10"/>
        <v>2431.6999999999998</v>
      </c>
      <c r="U55" s="10">
        <f t="shared" si="10"/>
        <v>0</v>
      </c>
      <c r="V55" s="480">
        <f t="shared" si="10"/>
        <v>688.7</v>
      </c>
      <c r="W55" s="480">
        <f t="shared" si="10"/>
        <v>0</v>
      </c>
      <c r="X55" s="480">
        <f t="shared" si="10"/>
        <v>0</v>
      </c>
      <c r="Y55" s="480">
        <f t="shared" si="10"/>
        <v>0</v>
      </c>
      <c r="Z55" s="480">
        <f t="shared" si="10"/>
        <v>911.1</v>
      </c>
      <c r="AA55" s="481">
        <f>+AA9+AA19+AA20</f>
        <v>8564.2999999999993</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7" zoomScale="85" zoomScaleNormal="85" zoomScaleSheetLayoutView="115" workbookViewId="0">
      <selection activeCell="N32" sqref="N32:R32"/>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８年   ６ 月    19日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神奈川県横浜市神奈川区鶴屋町3-33-8
アーバンセンター横浜ウエスト１１階</v>
      </c>
      <c r="M16" s="897"/>
      <c r="N16" s="897"/>
      <c r="O16" s="897"/>
      <c r="P16" s="897"/>
      <c r="Q16" s="897"/>
      <c r="R16" s="897"/>
      <c r="S16" s="897"/>
      <c r="T16" s="897"/>
      <c r="U16" s="282"/>
    </row>
    <row r="17" spans="1:21" ht="26.25" customHeight="1" x14ac:dyDescent="0.15">
      <c r="C17" s="86"/>
      <c r="I17" s="25"/>
      <c r="J17" s="25" t="s">
        <v>7</v>
      </c>
      <c r="K17" s="25"/>
      <c r="L17" s="897" t="str">
        <f>+表紙!L41</f>
        <v>株式会社ひかり建設　代表取締役　伊藤　慶太</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045-312-9938</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株式会社ひかり建設</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7046</v>
      </c>
      <c r="Q25" s="904"/>
      <c r="R25" s="904"/>
      <c r="S25" s="904"/>
      <c r="T25" s="904"/>
      <c r="U25" s="905"/>
    </row>
    <row r="26" spans="1:21" ht="26.25" customHeight="1" x14ac:dyDescent="0.15">
      <c r="C26" s="547" t="s">
        <v>11</v>
      </c>
      <c r="D26" s="548"/>
      <c r="E26" s="549"/>
      <c r="F26" s="919" t="str">
        <f>+表紙!F50</f>
        <v>〒221-0835
神奈川県横浜市神奈川区鶴屋町3-33-8</v>
      </c>
      <c r="G26" s="920"/>
      <c r="H26" s="920"/>
      <c r="I26" s="920"/>
      <c r="J26" s="920"/>
      <c r="K26" s="920"/>
      <c r="L26" s="920"/>
      <c r="M26" s="920"/>
      <c r="N26" s="341" t="s">
        <v>171</v>
      </c>
      <c r="O26"/>
      <c r="P26"/>
      <c r="Q26" s="914" t="str">
        <f>IF(+表紙!Q50="","",+表紙!Q50)</f>
        <v>045-312-9938</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総合工事業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8560</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９０名</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ガラス・コンクリート・陶器くず→破砕
廃プラスチック類→破砕→圧縮→梱包→再資源化
紙くず→圧縮→梱包
木くず→破砕
廃石膏ボード→破砕
混合→破砕
がれき類→破砕→破砕分離処理
金属くず→破砕→再資源化
繊維くず→選別
石綿含有産業廃棄物→破砕</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代表取締役
　｜
産業廃棄物担当者</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7</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4379.3</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・製造工程内の収率の向上、原材料や資源の効率的な利用に取り組み、廃棄物の発生抑制を図っている。
・産業廃棄物の発生抑制に関する研修及び教育を実施。
・外部の環境情報を作字確認し、情報収集を行っている。</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7</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4185</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・製造工程内の収率の向上、原材料や資源の効率的な利用に取り組み、廃棄物の削除を図る。
・産業廃棄物の発生抑制に関する研修及び教育を実施する。
・外部の環境情報を作字確認し、情報収集を図っていく。</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・廃プラスチック類、金属くず、ガラス・コンクリート・陶器くずの分別を実施している。
・分別基準に基づき、研修及び教育を行っている。</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・引き続き廃プラスチック類、金属くず、ガラス・コンクリート・陶器くずの分別を継続する。
・分別ルールの見直し、必要に応じた対策を行う。</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なし</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なし</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なし</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なし</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なし</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なし</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4379.3</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4087.1</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・関東近郊の複数の委託業者に関する情報収集を行うとともに、見積書を取得し、種類及び性状に応じて最適な業者選定を実施している。</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4185</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4185</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・優良認定処理業者への処理委託を推進していく。
・引き続き関東近郊の複数の委託業者に関する情報収集を行うとともに、見積書を取得し、種類及び性状に応じて最適な業者選定を実施する。
・原則年に一度、委託業者を視察確認し、処理委託した廃棄物は適切に処理されていることを確認する。</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2026-07-06T02:47:35Z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