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<sst xmlns="http://schemas.openxmlformats.org/spreadsheetml/2006/main" count="3174" uniqueCount="458">
  <si>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</si>
  <si>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</si>
  <si>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</si>
  <si>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</si>
  <si>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</si>
  <si>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</si>
  <si>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</si>
  <si>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</si>
  <si>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</si>
  <si>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</si>
  <si>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</si>
  <si>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</si>
  <si>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</si>
  <si>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</si>
  <si>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</si>
  <si>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</si>
  <si>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</si>
  <si>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</si>
  <si>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</si>
  <si>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</si>
  <si>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</si>
  <si>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</si>
  <si>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</si>
  <si>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</si>
  <si>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</si>
  <si>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</si>
  <si>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</si>
  <si>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</si>
  <si>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</si>
  <si>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</si>
  <si>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</si>
  <si>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</si>
  <si>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</si>
  <si>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</si>
  <si>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</si>
  <si>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</si>
  <si>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</si>
  <si>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</si>
  <si>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</si>
  <si>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</si>
  <si>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</si>
  <si>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</si>
  <si>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</si>
  <si>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</si>
  <si>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</si>
  <si>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</si>
  <si>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</si>
  <si>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</si>
  <si>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</si>
  <si>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</si>
  <si>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</si>
  <si>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</si>
  <si>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</si>
  <si>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</si>
  <si>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</si>
  <si>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</si>
  <si>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</si>
  <si>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</si>
  <si>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</si>
  <si>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</si>
  <si>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</si>
  <si>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</si>
  <si>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</si>
  <si>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</si>
  <si>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</si>
  <si>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</si>
  <si>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</si>
  <si>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</si>
  <si>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</si>
  <si>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</si>
  <si>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</si>
  <si>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</si>
  <si>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</si>
  <si>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</si>
  <si>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</si>
  <si>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</si>
  <si>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</si>
  <si>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</si>
  <si>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</si>
  <si>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</si>
  <si>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</si>
  <si>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</si>
  <si>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</si>
  <si>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</si>
  <si>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</si>
  <si>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</si>
  <si>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</si>
  <si>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</si>
  <si>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</si>
  <si>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</si>
  <si>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</si>
  <si>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</si>
  <si>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</si>
  <si>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</si>
  <si>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</si>
  <si>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</si>
  <si>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</si>
  <si>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</si>
  <si>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</si>
  <si>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</si>
  <si>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</si>
  <si>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</si>
  <si>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</si>
  <si>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</si>
  <si>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</si>
  <si>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</si>
  <si>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</si>
  <si>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</si>
  <si>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</si>
  <si>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</si>
  <si>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</si>
  <si>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</si>
  <si>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</si>
  <si>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</si>
  <si>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</si>
  <si>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</si>
  <si>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</si>
  <si>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</si>
  <si>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</si>
  <si>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</si>
  <si>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</si>
  <si>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</si>
  <si>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</si>
  <si>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</si>
  <si>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</si>
  <si>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</si>
  <si>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</si>
  <si>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</si>
  <si>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</si>
  <si>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</si>
  <si>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</si>
  <si>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</si>
  <si>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</si>
  <si>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</si>
  <si>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</si>
  <si>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</si>
  <si>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</si>
  <si>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</si>
  <si>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</si>
  <si>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</si>
  <si>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</si>
  <si>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</si>
  <si>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</si>
  <si>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</si>
  <si>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</si>
  <si>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</si>
  <si>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</si>
  <si>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</si>
  <si>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</si>
  <si>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</si>
  <si>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</si>
  <si>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</si>
  <si>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</si>
  <si>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</si>
  <si>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</si>
  <si>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</si>
  <si>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</si>
  <si>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</si>
  <si>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</si>
  <si>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</si>
  <si>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</si>
  <si>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</si>
  <si>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</si>
  <si>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</si>
  <si>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</si>
  <si>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</si>
  <si>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</si>
  <si>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</si>
  <si>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</si>
  <si>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</si>
  <si>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</si>
  <si>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</si>
  <si>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</si>
  <si>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</si>
  <si>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</si>
  <si>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</si>
  <si>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</si>
  <si>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</si>
  <si>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</si>
  <si>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</si>
  <si>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</si>
  <si>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</si>
  <si>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</si>
  <si>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</si>
  <si>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</si>
  <si>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</si>
  <si>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</si>
  <si>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</si>
  <si>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</si>
  <si>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</si>
  <si>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</si>
  <si>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</si>
  <si>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</si>
  <si>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</si>
  <si>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</si>
  <si>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</si>
  <si>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</si>
  <si>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</si>
  <si>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</si>
  <si>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</si>
  <si>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</si>
  <si>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</si>
  <si>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</si>
  <si>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</si>
  <si>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</si>
  <si>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</si>
  <si>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</si>
  <si>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</si>
  <si>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</si>
  <si>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</si>
  <si>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</si>
  <si>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</si>
  <si>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</si>
  <si>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</si>
  <si>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</si>
  <si>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</si>
  <si>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</si>
  <si>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</si>
  <si>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</si>
  <si>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</si>
  <si>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</si>
  <si>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</si>
  <si>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</si>
  <si>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</si>
  <si>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</si>
  <si>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</si>
  <si>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</si>
  <si>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</si>
  <si>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</si>
  <si>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</si>
  <si>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</si>
  <si>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</si>
  <si>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</si>
  <si>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</si>
  <si>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</si>
  <si>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</si>
  <si>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</si>
  <si>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</si>
  <si>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</si>
  <si>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</si>
  <si>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</si>
  <si>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</si>
  <si>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</si>
  <si>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</si>
  <si>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</si>
  <si>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</si>
  <si>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</si>
  <si>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</si>
  <si>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</si>
  <si>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</si>
  <si>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</si>
  <si>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</si>
  <si>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</si>
  <si>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</si>
  <si>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</si>
  <si>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</si>
  <si>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</si>
  <si>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</si>
  <si>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</si>
  <si>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</si>
  <si>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</si>
  <si>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</si>
  <si>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</si>
  <si>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</si>
  <si>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</si>
  <si>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</si>
  <si>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</si>
  <si>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</si>
  <si>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</si>
  <si>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</si>
  <si>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</si>
  <si>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</si>
  <si>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</si>
  <si>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</si>
  <si>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</si>
  <si>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</si>
  <si>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</si>
  <si>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</si>
  <si>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</si>
  <si>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</si>
  <si>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</si>
  <si>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</si>
  <si>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</si>
  <si>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</si>
  <si>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</si>
  <si>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</si>
  <si>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</si>
  <si>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</si>
  <si>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</si>
  <si>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</si>
  <si>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</si>
  <si>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</si>
  <si>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</si>
  <si>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</si>
  <si>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</si>
  <si>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</si>
  <si>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</si>
  <si>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</si>
  <si>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</si>
  <si>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</si>
  <si>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</si>
  <si>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</si>
  <si>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</si>
  <si>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</si>
  <si>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</si>
  <si>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</si>
  <si>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</si>
  <si>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</si>
  <si>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</si>
  <si>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</si>
  <si>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</si>
  <si>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</si>
  <si>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</si>
  <si>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</si>
  <si>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</si>
  <si>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</si>
  <si>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</si>
  <si>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</si>
  <si>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</si>
  <si>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</si>
  <si>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</si>
  <si>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</si>
  <si>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</si>
  <si>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</si>
  <si>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</si>
  <si>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</si>
  <si>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</si>
  <si>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</si>
  <si>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</si>
  <si>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</si>
  <si>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</si>
  <si>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</si>
  <si>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</si>
  <si>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</si>
  <si>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</si>
  <si>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</si>
  <si>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</si>
  <si>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</si>
  <si>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</si>
  <si>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</si>
  <si>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</si>
  <si>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</si>
  <si>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</si>
  <si>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</si>
  <si>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</si>
  <si>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</si>
  <si>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</si>
  <si>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</si>
  <si>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</si>
  <si>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</si>
  <si>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</si>
  <si>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</si>
  <si>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</si>
  <si>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</si>
  <si>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</si>
  <si>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</si>
  <si>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</si>
  <si>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</si>
  <si>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</si>
  <si>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</si>
  <si>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</si>
  <si>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</si>
  <si>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</si>
  <si>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</si>
  <si>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</si>
  <si>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</si>
  <si>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</si>
  <si>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</si>
  <si>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</si>
  <si>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</si>
  <si>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</si>
  <si>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</si>
  <si>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</si>
  <si>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</si>
  <si>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</si>
  <si>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</si>
  <si>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</si>
  <si>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</si>
  <si>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</si>
  <si>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</si>
  <si>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</si>
  <si>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</si>
  <si>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</si>
  <si>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</si>
  <si>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</si>
  <si>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</si>
  <si>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</si>
  <si>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</si>
  <si>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</si>
  <si>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</si>
  <si>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</si>
  <si>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</si>
  <si>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</si>
  <si>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</si>
  <si>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</si>
  <si>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</si>
  <si>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</si>
  <si>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</si>
  <si>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</si>
  <si>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</si>
  <si>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</si>
  <si>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</si>
  <si>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</si>
  <si>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</si>
  <si>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</si>
  <si>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</si>
  <si>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</si>
  <si>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</si>
  <si>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</si>
  <si>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</si>
  <si>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</si>
  <si>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</si>
  <si>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</si>
  <si>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</si>
  <si>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</si>
  <si>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</si>
  <si>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</si>
  <si>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</si>
  <si>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</si>
  <si>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</si>
  <si>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</si>
  <si>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</si>
  <si>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</si>
  <si>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</si>
  <si>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</si>
  <si>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</si>
  <si>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</si>
  <si>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</si>
  <si>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</si>
  <si>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</si>
  <si>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</si>
  <si>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</si>
  <si>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</si>
  <si>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</si>
  <si>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</si>
  <si>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</si>
  <si>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</si>
  <si>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</si>
  <si>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</si>
  <si>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</si>
  <si>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</si>
  <si>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</si>
  <si>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</si>
  <si>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</si>
  <si>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</si>
  <si>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</si>
  <si>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社長⇒各現場責任者</t>
    <phoneticPr fontId="3"/>
  </si>
  <si>
    <t>・工事施工前に発生する産業廃棄物の種類・数量の把握に努める。
・的確な数量の資材調達、再利用可能な資材の使用を積極的に実施する。</t>
    <phoneticPr fontId="3"/>
  </si>
  <si>
    <t>①がれき②混合廃棄物③廃プラスチック④汚泥⑥木くず⑦金属くず
現場作業員に対し、工事現場への新規入場教育・各種協議会開催時などで定期的に教育している。</t>
    <phoneticPr fontId="3"/>
  </si>
  <si>
    <t>中間処理により再利用可能となる廃棄物については、全量を再資源化している。</t>
    <phoneticPr fontId="3"/>
  </si>
  <si>
    <t>横浜市旭区市沢町337-19</t>
    <rPh sb="0" eb="3">
      <t>ヨコハマシ</t>
    </rPh>
    <rPh sb="3" eb="5">
      <t>アサヒク</t>
    </rPh>
    <rPh sb="5" eb="7">
      <t>イチサワ</t>
    </rPh>
    <rPh sb="7" eb="8">
      <t>チョウ</t>
    </rPh>
    <phoneticPr fontId="3"/>
  </si>
  <si>
    <t>株式会社 水村建設
代表取締役 水村 初男</t>
    <rPh sb="0" eb="2">
      <t>カブシキ</t>
    </rPh>
    <rPh sb="2" eb="4">
      <t>カイシャ</t>
    </rPh>
    <rPh sb="5" eb="7">
      <t>ミズムラ</t>
    </rPh>
    <rPh sb="7" eb="9">
      <t>ケンセツ</t>
    </rPh>
    <rPh sb="10" eb="12">
      <t>ダイヒョウ</t>
    </rPh>
    <rPh sb="12" eb="15">
      <t>トリシマリヤク</t>
    </rPh>
    <rPh sb="16" eb="18">
      <t>ミズムラ</t>
    </rPh>
    <rPh sb="19" eb="21">
      <t>ハツオ</t>
    </rPh>
    <phoneticPr fontId="3"/>
  </si>
  <si>
    <t>045-371-1927</t>
    <phoneticPr fontId="3"/>
  </si>
  <si>
    <t>株式会社 水村建設</t>
    <rPh sb="0" eb="2">
      <t>カブシキ</t>
    </rPh>
    <rPh sb="2" eb="4">
      <t>カイシャ</t>
    </rPh>
    <rPh sb="5" eb="7">
      <t>ミズムラ</t>
    </rPh>
    <rPh sb="7" eb="9">
      <t>ケンセツ</t>
    </rPh>
    <phoneticPr fontId="3"/>
  </si>
  <si>
    <t>土木工事</t>
    <rPh sb="0" eb="2">
      <t>ドボク</t>
    </rPh>
    <rPh sb="2" eb="4">
      <t>コウジ</t>
    </rPh>
    <phoneticPr fontId="3"/>
  </si>
  <si>
    <t>24名</t>
    <rPh sb="2" eb="3">
      <t>メイ</t>
    </rPh>
    <phoneticPr fontId="3"/>
  </si>
  <si>
    <t>汚泥⇒脱水・混練⇒再資源化
廃プラスチック類⇒破砕⇒固形燃料化(RPF化)
木くず⇒破砕⇒再資源化
金属くず⇒破砕選別⇒再資源
がれき類⇒破砕⇒再資源化
混合廃棄物⇒破砕選別⇒再資源化</t>
    <rPh sb="26" eb="28">
      <t>コケイ</t>
    </rPh>
    <rPh sb="28" eb="31">
      <t>ネンリョウカ</t>
    </rPh>
    <rPh sb="35" eb="36">
      <t>カ</t>
    </rPh>
    <phoneticPr fontId="3"/>
  </si>
  <si>
    <t>令和  7  年 5   月21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</si>
</sst>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6" zoomScaleNormal="115" zoomScaleSheetLayoutView="100" workbookViewId="0">
      <selection activeCell="P36" sqref="P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457</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450</v>
      </c>
      <c r="M40" s="587"/>
      <c r="N40" s="587"/>
      <c r="O40" s="587"/>
      <c r="P40" s="587"/>
      <c r="Q40" s="587"/>
      <c r="R40" s="587"/>
      <c r="S40" s="587"/>
      <c r="T40" s="587"/>
      <c r="U40" s="588"/>
      <c r="W40" s="21"/>
      <c r="X40" s="21"/>
    </row>
    <row r="41" spans="1:25" ht="26.25" customHeight="1" x14ac:dyDescent="0.15">
      <c r="C41" s="86"/>
      <c r="I41" s="25"/>
      <c r="J41" s="25" t="s">
        <v>7</v>
      </c>
      <c r="K41" s="25"/>
      <c r="L41" s="587" t="s">
        <v>451</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452</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453</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7043</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t="s">
        <v>452</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454</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113</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455</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456</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446</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14894.8</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14821.9</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447</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448</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448</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14894.8</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14894.8</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449</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14821.9</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14821.9</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5"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v>
      </c>
      <c r="P27" s="718"/>
      <c r="Q27" s="718"/>
      <c r="R27" s="718"/>
      <c r="S27" s="49" t="s">
        <v>38</v>
      </c>
      <c r="T27" s="70"/>
      <c r="U27" s="70"/>
      <c r="X27" s="68" t="s">
        <v>39</v>
      </c>
      <c r="Y27" s="71"/>
      <c r="AG27" s="58"/>
      <c r="AH27" s="58"/>
      <c r="AI27" s="58"/>
      <c r="AJ27" s="58"/>
      <c r="AK27" s="668">
        <f>+AG18+O27</f>
        <v>23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23</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8"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6"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14200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14270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14200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14200</v>
      </c>
      <c r="P27" s="718"/>
      <c r="Q27" s="718"/>
      <c r="R27" s="718"/>
      <c r="S27" s="49" t="s">
        <v>38</v>
      </c>
      <c r="T27" s="70"/>
      <c r="U27" s="70"/>
      <c r="X27" s="68" t="s">
        <v>39</v>
      </c>
      <c r="Y27" s="71"/>
      <c r="AG27" s="58"/>
      <c r="AH27" s="58"/>
      <c r="AI27" s="58"/>
      <c r="AJ27" s="58"/>
      <c r="AK27" s="668">
        <f>+AG18+O27</f>
        <v>14200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14200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14270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14200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14270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水村建設</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5"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6.8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v>
      </c>
      <c r="P27" s="718"/>
      <c r="Q27" s="718"/>
      <c r="R27" s="718"/>
      <c r="S27" s="49" t="s">
        <v>38</v>
      </c>
      <c r="T27" s="70"/>
      <c r="U27" s="70"/>
      <c r="X27" s="68" t="s">
        <v>39</v>
      </c>
      <c r="Y27" s="71"/>
      <c r="AG27" s="58"/>
      <c r="AH27" s="58"/>
      <c r="AI27" s="58"/>
      <c r="AJ27" s="58"/>
      <c r="AK27" s="668">
        <f>+AG18+O27</f>
        <v>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13"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水村建設</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541.79999999999995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v>
      </c>
      <c r="M9" s="377">
        <f>IF(OR(ｷ.紙くず!F24&gt;0,ｷ.紙くず!F24&lt;0),ｷ.紙くず!F24,IF(M$19&gt;0,"0",0))</f>
        <v>0</v>
      </c>
      <c r="N9" s="377">
        <f>IF(OR(ｸ.木くず!F24&gt;0,ｸ.木くず!F24&lt;0),ｸ.木くず!F24,IF(N$19&gt;0,"0",0))</f>
        <v>51.2</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24</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14270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6.8</v>
      </c>
      <c r="AA9" s="379">
        <f>IF(SUM(G9:Z9)&gt;0,SUM(G9:Z9),IF(AA$19&gt;0,"0",0))</f>
        <v>14894.8</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541.79999999999995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v>
      </c>
      <c r="M14" s="383">
        <f>IF(OR(ｷ.紙くず!F29&gt;0,ｷ.紙くず!F29&lt;0),ｷ.紙くず!F29,IF(M$19&gt;0,"0",0))</f>
        <v>0</v>
      </c>
      <c r="N14" s="383">
        <f>IF(OR(ｸ.木くず!F29&gt;0,ｸ.木くず!F29&lt;0),ｸ.木くず!F29,IF(N$19&gt;0,"0",0))</f>
        <v>51.2</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24</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14270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6.8</v>
      </c>
      <c r="AA14" s="385">
        <f t="shared" si="0"/>
        <v>14894.8</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541.79999999999995</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v>
      </c>
      <c r="M16" s="383">
        <f>IF(OR(ｷ.紙くず!F31&gt;0,ｷ.紙くず!F31&lt;0),ｷ.紙くず!F31,IF(M$19&gt;0,"0",0))</f>
        <v>0</v>
      </c>
      <c r="N16" s="383">
        <f>IF(OR(ｸ.木くず!F31&gt;0,ｸ.木くず!F31&lt;0),ｸ.木くず!F31,IF(N$19&gt;0,"0",0))</f>
        <v>51.2</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24</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14270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6.8</v>
      </c>
      <c r="AA16" s="385">
        <f t="shared" si="0"/>
        <v>14894.8</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541</v>
      </c>
      <c r="I19" s="389">
        <f t="shared" si="1"/>
        <v>0</v>
      </c>
      <c r="J19" s="389">
        <f t="shared" si="1"/>
        <v>0</v>
      </c>
      <c r="K19" s="389">
        <f t="shared" si="1"/>
        <v>0</v>
      </c>
      <c r="L19" s="389">
        <f t="shared" si="1"/>
        <v>0.9</v>
      </c>
      <c r="M19" s="389">
        <f t="shared" si="1"/>
        <v>0</v>
      </c>
      <c r="N19" s="389">
        <f t="shared" si="1"/>
        <v>51</v>
      </c>
      <c r="O19" s="389">
        <f t="shared" si="1"/>
        <v>0</v>
      </c>
      <c r="P19" s="389">
        <f t="shared" si="1"/>
        <v>0</v>
      </c>
      <c r="Q19" s="389">
        <f t="shared" si="1"/>
        <v>0</v>
      </c>
      <c r="R19" s="389">
        <f t="shared" si="1"/>
        <v>0</v>
      </c>
      <c r="S19" s="389">
        <f t="shared" si="1"/>
        <v>23</v>
      </c>
      <c r="T19" s="389">
        <f t="shared" si="1"/>
        <v>0</v>
      </c>
      <c r="U19" s="389">
        <f t="shared" si="1"/>
        <v>0</v>
      </c>
      <c r="V19" s="389">
        <f t="shared" si="1"/>
        <v>14200</v>
      </c>
      <c r="W19" s="389">
        <f t="shared" si="1"/>
        <v>0</v>
      </c>
      <c r="X19" s="389">
        <f t="shared" si="1"/>
        <v>0</v>
      </c>
      <c r="Y19" s="389">
        <f t="shared" si="1"/>
        <v>0</v>
      </c>
      <c r="Z19" s="390">
        <f t="shared" si="1"/>
        <v>6</v>
      </c>
      <c r="AA19" s="391">
        <f t="shared" ref="AA19:AA25" si="2">SUM(G19:Z19)</f>
        <v>14821.9</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541</v>
      </c>
      <c r="I37" s="424">
        <f t="shared" si="8"/>
        <v>0</v>
      </c>
      <c r="J37" s="424">
        <f t="shared" si="8"/>
        <v>0</v>
      </c>
      <c r="K37" s="424">
        <f t="shared" si="8"/>
        <v>0</v>
      </c>
      <c r="L37" s="424">
        <f t="shared" si="8"/>
        <v>0.9</v>
      </c>
      <c r="M37" s="424">
        <f t="shared" si="8"/>
        <v>0</v>
      </c>
      <c r="N37" s="424">
        <f t="shared" si="8"/>
        <v>51</v>
      </c>
      <c r="O37" s="424">
        <f t="shared" si="8"/>
        <v>0</v>
      </c>
      <c r="P37" s="424">
        <f t="shared" si="8"/>
        <v>0</v>
      </c>
      <c r="Q37" s="424">
        <f t="shared" si="8"/>
        <v>0</v>
      </c>
      <c r="R37" s="424">
        <f t="shared" si="8"/>
        <v>0</v>
      </c>
      <c r="S37" s="424">
        <f t="shared" si="8"/>
        <v>23</v>
      </c>
      <c r="T37" s="424">
        <f t="shared" si="8"/>
        <v>0</v>
      </c>
      <c r="U37" s="424">
        <f t="shared" si="8"/>
        <v>0</v>
      </c>
      <c r="V37" s="424">
        <f t="shared" si="8"/>
        <v>14200</v>
      </c>
      <c r="W37" s="424">
        <f t="shared" si="8"/>
        <v>0</v>
      </c>
      <c r="X37" s="424">
        <f t="shared" si="8"/>
        <v>0</v>
      </c>
      <c r="Y37" s="424">
        <f t="shared" si="8"/>
        <v>0</v>
      </c>
      <c r="Z37" s="425">
        <f t="shared" si="8"/>
        <v>6</v>
      </c>
      <c r="AA37" s="426">
        <f t="shared" si="4"/>
        <v>14821.9</v>
      </c>
    </row>
    <row r="38" spans="2:27" ht="24" customHeight="1" x14ac:dyDescent="0.15">
      <c r="B38" s="170"/>
      <c r="C38" s="809"/>
      <c r="D38" s="227"/>
      <c r="E38" s="225" t="s">
        <v>319</v>
      </c>
      <c r="F38" s="443"/>
      <c r="G38" s="415">
        <f t="shared" ref="G38:Z38" si="9">SUM(G39:G41)</f>
        <v>0</v>
      </c>
      <c r="H38" s="415">
        <f t="shared" si="9"/>
        <v>541</v>
      </c>
      <c r="I38" s="415">
        <f t="shared" si="9"/>
        <v>0</v>
      </c>
      <c r="J38" s="415">
        <f t="shared" si="9"/>
        <v>0</v>
      </c>
      <c r="K38" s="415">
        <f t="shared" si="9"/>
        <v>0</v>
      </c>
      <c r="L38" s="415">
        <f t="shared" si="9"/>
        <v>0.9</v>
      </c>
      <c r="M38" s="415">
        <f t="shared" si="9"/>
        <v>0</v>
      </c>
      <c r="N38" s="415">
        <f t="shared" si="9"/>
        <v>51</v>
      </c>
      <c r="O38" s="415">
        <f t="shared" si="9"/>
        <v>0</v>
      </c>
      <c r="P38" s="415">
        <f t="shared" si="9"/>
        <v>0</v>
      </c>
      <c r="Q38" s="415">
        <f t="shared" si="9"/>
        <v>0</v>
      </c>
      <c r="R38" s="415">
        <f t="shared" si="9"/>
        <v>0</v>
      </c>
      <c r="S38" s="415">
        <f t="shared" si="9"/>
        <v>23</v>
      </c>
      <c r="T38" s="415">
        <f t="shared" si="9"/>
        <v>0</v>
      </c>
      <c r="U38" s="415">
        <f t="shared" si="9"/>
        <v>0</v>
      </c>
      <c r="V38" s="415">
        <f t="shared" si="9"/>
        <v>14200</v>
      </c>
      <c r="W38" s="415">
        <f t="shared" si="9"/>
        <v>0</v>
      </c>
      <c r="X38" s="415">
        <f t="shared" si="9"/>
        <v>0</v>
      </c>
      <c r="Y38" s="415">
        <f t="shared" si="9"/>
        <v>0</v>
      </c>
      <c r="Z38" s="416">
        <f t="shared" si="9"/>
        <v>6</v>
      </c>
      <c r="AA38" s="417">
        <f t="shared" si="4"/>
        <v>14821.9</v>
      </c>
    </row>
    <row r="39" spans="2:27" ht="24" customHeight="1" x14ac:dyDescent="0.15">
      <c r="B39" s="170"/>
      <c r="C39" s="809"/>
      <c r="D39" s="228"/>
      <c r="E39" s="223"/>
      <c r="F39" s="221" t="s">
        <v>233</v>
      </c>
      <c r="G39" s="418">
        <f>+ｱ.燃え殻!$Z$28</f>
        <v>0</v>
      </c>
      <c r="H39" s="418">
        <f>+ｲ.汚泥!$Z$28</f>
        <v>541</v>
      </c>
      <c r="I39" s="418">
        <f>+ｳ.廃油!$Z$28</f>
        <v>0</v>
      </c>
      <c r="J39" s="418">
        <f>+ｴ.廃酸!$Z$28</f>
        <v>0</v>
      </c>
      <c r="K39" s="418">
        <f>+ｵ.廃ｱﾙｶﾘ!$Z$28</f>
        <v>0</v>
      </c>
      <c r="L39" s="418">
        <f>+ｶ.廃ﾌﾟﾗ類!$Z$28</f>
        <v>0.9</v>
      </c>
      <c r="M39" s="418">
        <f>+ｷ.紙くず!$Z$28</f>
        <v>0</v>
      </c>
      <c r="N39" s="418">
        <f>+ｸ.木くず!$Z$28</f>
        <v>51</v>
      </c>
      <c r="O39" s="418">
        <f>+ｹ.繊維くず!$Z$28</f>
        <v>0</v>
      </c>
      <c r="P39" s="418">
        <f>+ｺ.動植物性残さ!$Z$28</f>
        <v>0</v>
      </c>
      <c r="Q39" s="418">
        <f>+ｻ.動物系固形不要物!$Z$28</f>
        <v>0</v>
      </c>
      <c r="R39" s="418">
        <f>+ｼ.ｺﾞﾑくず!$Z$28</f>
        <v>0</v>
      </c>
      <c r="S39" s="418">
        <f>+ｽ.金属くず!$Z$28</f>
        <v>23</v>
      </c>
      <c r="T39" s="418">
        <f>+ｾ.ｶﾞﾗｽ･ｺﾝｸﾘ･陶磁器くず!$Z$28</f>
        <v>0</v>
      </c>
      <c r="U39" s="418">
        <f>+ｿ.鉱さい!$Z$28</f>
        <v>0</v>
      </c>
      <c r="V39" s="418">
        <f>+ﾀ.がれき類!$Z$28</f>
        <v>14200</v>
      </c>
      <c r="W39" s="418">
        <f>+ﾁ.動物のふん尿!$Z$28</f>
        <v>0</v>
      </c>
      <c r="X39" s="418">
        <f>+ﾂ.動物の死体!$Z$28</f>
        <v>0</v>
      </c>
      <c r="Y39" s="418">
        <f>+ﾃ.ばいじん!$Z$28</f>
        <v>0</v>
      </c>
      <c r="Z39" s="419">
        <f>+ﾄ.混合廃棄物その他!$Z$28</f>
        <v>6</v>
      </c>
      <c r="AA39" s="420">
        <f t="shared" si="4"/>
        <v>14821.9</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541</v>
      </c>
      <c r="I43" s="427">
        <f>+ｳ.廃油!$AK$27</f>
        <v>0</v>
      </c>
      <c r="J43" s="427">
        <f>+ｴ.廃酸!$AK$27</f>
        <v>0</v>
      </c>
      <c r="K43" s="427">
        <f>+ｵ.廃ｱﾙｶﾘ!$AK$27</f>
        <v>0</v>
      </c>
      <c r="L43" s="427">
        <f>+ｶ.廃ﾌﾟﾗ類!$AK$27</f>
        <v>0.9</v>
      </c>
      <c r="M43" s="427">
        <f>+ｷ.紙くず!$AK$27</f>
        <v>0</v>
      </c>
      <c r="N43" s="427">
        <f>+ｸ.木くず!$AK$27</f>
        <v>51</v>
      </c>
      <c r="O43" s="427">
        <f>+ｹ.繊維くず!$AK$27</f>
        <v>0</v>
      </c>
      <c r="P43" s="427">
        <f>+ｺ.動植物性残さ!$AK$27</f>
        <v>0</v>
      </c>
      <c r="Q43" s="427">
        <f>+ｻ.動物系固形不要物!$AK$27</f>
        <v>0</v>
      </c>
      <c r="R43" s="427">
        <f>+ｼ.ｺﾞﾑくず!$AK$27</f>
        <v>0</v>
      </c>
      <c r="S43" s="427">
        <f>+ｽ.金属くず!$AK$27</f>
        <v>23</v>
      </c>
      <c r="T43" s="427">
        <f>+ｾ.ｶﾞﾗｽ･ｺﾝｸﾘ･陶磁器くず!$AK$27</f>
        <v>0</v>
      </c>
      <c r="U43" s="427">
        <f>+ｿ.鉱さい!$AK$27</f>
        <v>0</v>
      </c>
      <c r="V43" s="427">
        <f>+ﾀ.がれき類!$AK$27</f>
        <v>14200</v>
      </c>
      <c r="W43" s="427">
        <f>+ﾁ.動物のふん尿!$AK$27</f>
        <v>0</v>
      </c>
      <c r="X43" s="427">
        <f>+ﾂ.動物の死体!$AK$27</f>
        <v>0</v>
      </c>
      <c r="Y43" s="427">
        <f>+ﾃ.ばいじん!$AK$27</f>
        <v>0</v>
      </c>
      <c r="Z43" s="428">
        <f>+ﾄ.混合廃棄物その他!$AK$27</f>
        <v>6</v>
      </c>
      <c r="AA43" s="429">
        <f t="shared" si="4"/>
        <v>14821.9</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541</v>
      </c>
      <c r="I45" s="433">
        <f>+ｳ.廃油!$AR$24</f>
        <v>0</v>
      </c>
      <c r="J45" s="433">
        <f>+ｴ.廃酸!$AR$24</f>
        <v>0</v>
      </c>
      <c r="K45" s="433">
        <f>+ｵ.廃ｱﾙｶﾘ!$AR$24</f>
        <v>0</v>
      </c>
      <c r="L45" s="433">
        <f>+ｶ.廃ﾌﾟﾗ類!$AR$24</f>
        <v>0.9</v>
      </c>
      <c r="M45" s="433">
        <f>+ｷ.紙くず!$AR$24</f>
        <v>0</v>
      </c>
      <c r="N45" s="433">
        <f>+ｸ.木くず!$AR$24</f>
        <v>51</v>
      </c>
      <c r="O45" s="433">
        <f>+ｹ.繊維くず!$AR$24</f>
        <v>0</v>
      </c>
      <c r="P45" s="433">
        <f>+ｺ.動植物性残さ!$AR$24</f>
        <v>0</v>
      </c>
      <c r="Q45" s="433">
        <f>+ｻ.動物系固形不要物!$AR$24</f>
        <v>0</v>
      </c>
      <c r="R45" s="433">
        <f>+ｼ.ｺﾞﾑくず!$AR$24</f>
        <v>0</v>
      </c>
      <c r="S45" s="433">
        <f>+ｽ.金属くず!$AR$24</f>
        <v>23</v>
      </c>
      <c r="T45" s="433">
        <f>+ｾ.ｶﾞﾗｽ･ｺﾝｸﾘ･陶磁器くず!$AR$24</f>
        <v>0</v>
      </c>
      <c r="U45" s="433">
        <f>+ｿ.鉱さい!$AR$24</f>
        <v>0</v>
      </c>
      <c r="V45" s="433">
        <f>+ﾀ.がれき類!$AR$24</f>
        <v>14200</v>
      </c>
      <c r="W45" s="433">
        <f>+ﾁ.動物のふん尿!$AR$24</f>
        <v>0</v>
      </c>
      <c r="X45" s="433">
        <f>+ﾂ.動物の死体!$AR$24</f>
        <v>0</v>
      </c>
      <c r="Y45" s="433">
        <f>+ﾃ.ばいじん!$AR$24</f>
        <v>0</v>
      </c>
      <c r="Z45" s="434">
        <f>+ﾄ.混合廃棄物その他!$AR$24</f>
        <v>6</v>
      </c>
      <c r="AA45" s="435">
        <f t="shared" si="4"/>
        <v>14821.9</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1082.8</v>
      </c>
      <c r="I55" s="480">
        <f t="shared" si="10"/>
        <v>0</v>
      </c>
      <c r="J55" s="480">
        <f t="shared" si="10"/>
        <v>0</v>
      </c>
      <c r="K55" s="480">
        <f t="shared" si="10"/>
        <v>0</v>
      </c>
      <c r="L55" s="480">
        <f t="shared" si="10"/>
        <v>1.9</v>
      </c>
      <c r="M55" s="480">
        <f t="shared" si="10"/>
        <v>0</v>
      </c>
      <c r="N55" s="480">
        <f t="shared" si="10"/>
        <v>102.2</v>
      </c>
      <c r="O55" s="480">
        <f t="shared" si="10"/>
        <v>0</v>
      </c>
      <c r="P55" s="480">
        <f t="shared" si="10"/>
        <v>0</v>
      </c>
      <c r="Q55" s="480">
        <f t="shared" si="10"/>
        <v>0</v>
      </c>
      <c r="R55" s="480">
        <f t="shared" si="10"/>
        <v>0</v>
      </c>
      <c r="S55" s="480">
        <f t="shared" si="10"/>
        <v>47</v>
      </c>
      <c r="T55" s="480">
        <f t="shared" si="10"/>
        <v>0</v>
      </c>
      <c r="U55" s="480">
        <f t="shared" si="10"/>
        <v>0</v>
      </c>
      <c r="V55" s="480">
        <f t="shared" si="10"/>
        <v>28470</v>
      </c>
      <c r="W55" s="480">
        <f t="shared" si="10"/>
        <v>0</v>
      </c>
      <c r="X55" s="480">
        <f t="shared" si="10"/>
        <v>0</v>
      </c>
      <c r="Y55" s="480">
        <f t="shared" si="10"/>
        <v>0</v>
      </c>
      <c r="Z55" s="480">
        <f t="shared" si="10"/>
        <v>12.8</v>
      </c>
      <c r="AA55" s="481">
        <f>+AA9+AA19+AA20</f>
        <v>29716.699999999997</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5   月21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横浜市旭区市沢町337-19</v>
      </c>
      <c r="M16" s="884"/>
      <c r="N16" s="884"/>
      <c r="O16" s="884"/>
      <c r="P16" s="884"/>
      <c r="Q16" s="884"/>
      <c r="R16" s="884"/>
      <c r="S16" s="884"/>
      <c r="T16" s="884"/>
      <c r="U16" s="282"/>
    </row>
    <row r="17" spans="1:21" ht="26.25" customHeight="1" x14ac:dyDescent="0.15">
      <c r="C17" s="86"/>
      <c r="I17" s="25"/>
      <c r="J17" s="25" t="s">
        <v>7</v>
      </c>
      <c r="K17" s="25"/>
      <c r="L17" s="884" t="str">
        <f>+表紙!L41</f>
        <v>株式会社 水村建設
代表取締役 水村 初男</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045-371-1927</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水村建設</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7043</v>
      </c>
      <c r="Q25" s="891"/>
      <c r="R25" s="891"/>
      <c r="S25" s="891"/>
      <c r="T25" s="891"/>
      <c r="U25" s="892"/>
    </row>
    <row r="26" spans="1:21" ht="26.25" customHeight="1" x14ac:dyDescent="0.15">
      <c r="C26" s="538" t="s">
        <v>11</v>
      </c>
      <c r="D26" s="539"/>
      <c r="E26" s="540"/>
      <c r="F26" s="906" t="str">
        <f>+表紙!F50</f>
        <v>横浜市旭区市沢町337-19</v>
      </c>
      <c r="G26" s="907"/>
      <c r="H26" s="907"/>
      <c r="I26" s="907"/>
      <c r="J26" s="907"/>
      <c r="K26" s="907"/>
      <c r="L26" s="907"/>
      <c r="M26" s="907"/>
      <c r="N26" s="341" t="s">
        <v>172</v>
      </c>
      <c r="O26"/>
      <c r="P26"/>
      <c r="Q26" s="901" t="str">
        <f>IF(+表紙!Q50="","",+表紙!Q50)</f>
        <v>045-371-1927</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土木工事</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113</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24名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14894.8</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14821.9</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・工事施工前に発生する産業廃棄物の種類・数量の把握に努める。
・的確な数量の資材調達、再利用可能な資材の使用を積極的に実施する。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①がれき②混合廃棄物③廃プラスチック④汚泥⑥木くず⑦金属くず
現場作業員に対し、工事現場への新規入場教育・各種協議会開催時などで定期的に教育している。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①がれき②混合廃棄物③廃プラスチック④汚泥⑥木くず⑦金属くず
現場作業員に対し、工事現場への新規入場教育・各種協議会開催時などで定期的に教育している。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14894.8</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14894.8</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中間処理により再利用可能となる廃棄物については、全量を再資源化している。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14821.9</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14821.9</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6"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541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541.79999999999995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541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541</v>
      </c>
      <c r="P27" s="718"/>
      <c r="Q27" s="718"/>
      <c r="R27" s="718"/>
      <c r="S27" s="49" t="s">
        <v>38</v>
      </c>
      <c r="T27" s="70"/>
      <c r="U27" s="70"/>
      <c r="X27" s="68" t="s">
        <v>39</v>
      </c>
      <c r="Y27" s="71"/>
      <c r="AG27" s="58"/>
      <c r="AH27" s="58"/>
      <c r="AI27" s="58"/>
      <c r="AJ27" s="58"/>
      <c r="AK27" s="668">
        <f>+AG18+O27</f>
        <v>541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541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541.79999999999995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541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541.79999999999995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0.9</v>
      </c>
      <c r="P27" s="718"/>
      <c r="Q27" s="718"/>
      <c r="R27" s="718"/>
      <c r="S27" s="49" t="s">
        <v>38</v>
      </c>
      <c r="T27" s="70"/>
      <c r="U27" s="70"/>
      <c r="X27" s="68" t="s">
        <v>39</v>
      </c>
      <c r="Y27" s="71"/>
      <c r="AG27" s="58"/>
      <c r="AH27" s="58"/>
      <c r="AI27" s="58"/>
      <c r="AJ27" s="58"/>
      <c r="AK27" s="668">
        <f>+AG18+O27</f>
        <v>0.9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5"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水村建設</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51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51.2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51</v>
      </c>
      <c r="P27" s="718"/>
      <c r="Q27" s="718"/>
      <c r="R27" s="718"/>
      <c r="S27" s="49" t="s">
        <v>38</v>
      </c>
      <c r="T27" s="70"/>
      <c r="U27" s="70"/>
      <c r="X27" s="68" t="s">
        <v>39</v>
      </c>
      <c r="Y27" s="71"/>
      <c r="AG27" s="58"/>
      <c r="AH27" s="58"/>
      <c r="AI27" s="58"/>
      <c r="AJ27" s="58"/>
      <c r="AK27" s="668">
        <f>+AG18+O27</f>
        <v>51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51.2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51.2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2025-05-21T07:48:31Z</dcterms:created>
  <dcterms:modified xsi:type="dcterms:W3CDTF">2025-05-21T07:48:32Z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