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86FE70A7-5D6B-4FA9-8D41-EBCEA57380F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<sst xmlns="http://schemas.openxmlformats.org/spreadsheetml/2006/main" count="3181" uniqueCount="458">
  <si>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</si>
  <si>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</si>
  <si>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</si>
  <si>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</si>
  <si>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</si>
  <si>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</si>
  <si>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</si>
  <si>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</si>
  <si>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</si>
  <si>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</si>
  <si>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</si>
  <si>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</si>
  <si>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</si>
  <si>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</si>
  <si>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</si>
  <si>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</si>
  <si>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</si>
  <si>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</si>
  <si>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</si>
  <si>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</si>
  <si>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</si>
  <si>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</si>
  <si>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</si>
  <si>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</si>
  <si>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</si>
  <si>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</si>
  <si>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</si>
  <si>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</si>
  <si>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</si>
  <si>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</si>
  <si>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</si>
  <si>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</si>
  <si>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</si>
  <si>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</si>
  <si>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</si>
  <si>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</si>
  <si>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</si>
  <si>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</si>
  <si>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</si>
  <si>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</si>
  <si>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</si>
  <si>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</si>
  <si>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</si>
  <si>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</si>
  <si>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</si>
  <si>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</si>
  <si>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</si>
  <si>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</si>
  <si>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</si>
  <si>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</si>
  <si>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</si>
  <si>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</si>
  <si>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</si>
  <si>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</si>
  <si>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</si>
  <si>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</si>
  <si>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</si>
  <si>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</si>
  <si>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</si>
  <si>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</si>
  <si>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</si>
  <si>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</si>
  <si>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</si>
  <si>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</si>
  <si>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</si>
  <si>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</si>
  <si>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</si>
  <si>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</si>
  <si>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</si>
  <si>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</si>
  <si>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</si>
  <si>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</si>
  <si>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</si>
  <si>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</si>
  <si>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</si>
  <si>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</si>
  <si>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</si>
  <si>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</si>
  <si>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</si>
  <si>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</si>
  <si>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</si>
  <si>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</si>
  <si>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</si>
  <si>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</si>
  <si>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</si>
  <si>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</si>
  <si>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</si>
  <si>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</si>
  <si>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</si>
  <si>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</si>
  <si>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</si>
  <si>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</si>
  <si>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</si>
  <si>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</si>
  <si>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</si>
  <si>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</si>
  <si>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</si>
  <si>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</si>
  <si>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</si>
  <si>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</si>
  <si>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</si>
  <si>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</si>
  <si>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</si>
  <si>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</si>
  <si>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</si>
  <si>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</si>
  <si>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</si>
  <si>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</si>
  <si>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</si>
  <si>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</si>
  <si>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</si>
  <si>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</si>
  <si>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</si>
  <si>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</si>
  <si>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</si>
  <si>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</si>
  <si>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</si>
  <si>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</si>
  <si>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</si>
  <si>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</si>
  <si>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</si>
  <si>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</si>
  <si>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</si>
  <si>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</si>
  <si>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</si>
  <si>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</si>
  <si>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</si>
  <si>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</si>
  <si>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</si>
  <si>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</si>
  <si>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</si>
  <si>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</si>
  <si>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</si>
  <si>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</si>
  <si>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</si>
  <si>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</si>
  <si>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</si>
  <si>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</si>
  <si>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</si>
  <si>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</si>
  <si>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</si>
  <si>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</si>
  <si>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</si>
  <si>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</si>
  <si>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</si>
  <si>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</si>
  <si>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</si>
  <si>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</si>
  <si>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</si>
  <si>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</si>
  <si>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</si>
  <si>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</si>
  <si>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</si>
  <si>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</si>
  <si>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</si>
  <si>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</si>
  <si>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</si>
  <si>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</si>
  <si>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</si>
  <si>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</si>
  <si>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</si>
  <si>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</si>
  <si>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</si>
  <si>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</si>
  <si>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</si>
  <si>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</si>
  <si>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</si>
  <si>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</si>
  <si>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</si>
  <si>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</si>
  <si>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</si>
  <si>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</si>
  <si>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</si>
  <si>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</si>
  <si>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</si>
  <si>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</si>
  <si>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</si>
  <si>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</si>
  <si>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</si>
  <si>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</si>
  <si>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</si>
  <si>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</si>
  <si>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</si>
  <si>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</si>
  <si>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</si>
  <si>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</si>
  <si>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</si>
  <si>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</si>
  <si>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</si>
  <si>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</si>
  <si>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</si>
  <si>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</si>
  <si>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</si>
  <si>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</si>
  <si>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</si>
  <si>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</si>
  <si>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</si>
  <si>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</si>
  <si>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</si>
  <si>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</si>
  <si>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</si>
  <si>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</si>
  <si>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</si>
  <si>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</si>
  <si>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</si>
  <si>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</si>
  <si>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</si>
  <si>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</si>
  <si>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</si>
  <si>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</si>
  <si>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</si>
  <si>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</si>
  <si>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</si>
  <si>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</si>
  <si>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</si>
  <si>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</si>
  <si>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</si>
  <si>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</si>
  <si>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</si>
  <si>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</si>
  <si>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</si>
  <si>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</si>
  <si>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</si>
  <si>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</si>
  <si>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</si>
  <si>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</si>
  <si>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</si>
  <si>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</si>
  <si>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</si>
  <si>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</si>
  <si>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</si>
  <si>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</si>
  <si>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</si>
  <si>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</si>
  <si>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</si>
  <si>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</si>
  <si>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</si>
  <si>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</si>
  <si>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</si>
  <si>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</si>
  <si>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</si>
  <si>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</si>
  <si>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</si>
  <si>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</si>
  <si>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</si>
  <si>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</si>
  <si>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</si>
  <si>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</si>
  <si>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</si>
  <si>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</si>
  <si>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</si>
  <si>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</si>
  <si>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</si>
  <si>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</si>
  <si>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</si>
  <si>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</si>
  <si>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</si>
  <si>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</si>
  <si>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</si>
  <si>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</si>
  <si>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</si>
  <si>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</si>
  <si>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</si>
  <si>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</si>
  <si>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</si>
  <si>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</si>
  <si>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</si>
  <si>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</si>
  <si>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</si>
  <si>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</si>
  <si>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</si>
  <si>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</si>
  <si>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</si>
  <si>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</si>
  <si>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</si>
  <si>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</si>
  <si>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</si>
  <si>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</si>
  <si>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</si>
  <si>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</si>
  <si>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</si>
  <si>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</si>
  <si>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</si>
  <si>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</si>
  <si>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</si>
  <si>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</si>
  <si>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</si>
  <si>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</si>
  <si>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</si>
  <si>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</si>
  <si>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</si>
  <si>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</si>
  <si>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</si>
  <si>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</si>
  <si>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</si>
  <si>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</si>
  <si>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</si>
  <si>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</si>
  <si>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</si>
  <si>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</si>
  <si>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</si>
  <si>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</si>
  <si>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</si>
  <si>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</si>
  <si>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</si>
  <si>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</si>
  <si>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</si>
  <si>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</si>
  <si>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</si>
  <si>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</si>
  <si>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</si>
  <si>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</si>
  <si>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</si>
  <si>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</si>
  <si>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</si>
  <si>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</si>
  <si>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</si>
  <si>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</si>
  <si>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</si>
  <si>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</si>
  <si>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</si>
  <si>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</si>
  <si>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</si>
  <si>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</si>
  <si>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</si>
  <si>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</si>
  <si>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</si>
  <si>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</si>
  <si>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</si>
  <si>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</si>
  <si>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</si>
  <si>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</si>
  <si>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</si>
  <si>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</si>
  <si>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</si>
  <si>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</si>
  <si>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</si>
  <si>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</si>
  <si>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</si>
  <si>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</si>
  <si>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</si>
  <si>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</si>
  <si>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</si>
  <si>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</si>
  <si>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</si>
  <si>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</si>
  <si>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</si>
  <si>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</si>
  <si>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</si>
  <si>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</si>
  <si>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</si>
  <si>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</si>
  <si>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</si>
  <si>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</si>
  <si>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</si>
  <si>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</si>
  <si>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</si>
  <si>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</si>
  <si>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</si>
  <si>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</si>
  <si>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</si>
  <si>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</si>
  <si>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</si>
  <si>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</si>
  <si>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</si>
  <si>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</si>
  <si>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</si>
  <si>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</si>
  <si>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</si>
  <si>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</si>
  <si>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</si>
  <si>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</si>
  <si>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</si>
  <si>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</si>
  <si>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</si>
  <si>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</si>
  <si>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</si>
  <si>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</si>
  <si>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</si>
  <si>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</si>
  <si>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</si>
  <si>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</si>
  <si>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</si>
  <si>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</si>
  <si>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</si>
  <si>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</si>
  <si>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</si>
  <si>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</si>
  <si>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</si>
  <si>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</si>
  <si>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</si>
  <si>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</si>
  <si>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</si>
  <si>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</si>
  <si>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</si>
  <si>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</si>
  <si>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</si>
  <si>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</si>
  <si>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</si>
  <si>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</si>
  <si>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</si>
  <si>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</si>
  <si>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</si>
  <si>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</si>
  <si>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</si>
  <si>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</si>
  <si>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</si>
  <si>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</si>
  <si>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</si>
  <si>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</si>
  <si>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</si>
  <si>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</si>
  <si>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</si>
  <si>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</si>
  <si>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</si>
  <si>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</si>
  <si>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</si>
  <si>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</si>
  <si>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</si>
  <si>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</si>
  <si>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</si>
  <si>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</si>
  <si>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</si>
  <si>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</si>
  <si>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</si>
  <si>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</si>
  <si>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</si>
  <si>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</si>
  <si>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</si>
  <si>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</si>
  <si>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</si>
  <si>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</si>
  <si>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</si>
  <si>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</si>
  <si>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</si>
  <si>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</si>
  <si>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</si>
  <si>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</si>
  <si>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</si>
  <si>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</si>
  <si>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</si>
  <si>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</si>
  <si>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</si>
  <si>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</si>
  <si>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</si>
  <si>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</si>
  <si>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11日</t>
    <phoneticPr fontId="3"/>
  </si>
  <si>
    <t>横浜市栄区小菅ケ谷4-26-11</t>
    <rPh sb="0" eb="3">
      <t>ヨコハマシ</t>
    </rPh>
    <rPh sb="3" eb="5">
      <t>サカエク</t>
    </rPh>
    <rPh sb="5" eb="9">
      <t>コスガヤ</t>
    </rPh>
    <phoneticPr fontId="3"/>
  </si>
  <si>
    <t>横浜建設株式会社　代表取締役　須藤　剛</t>
    <rPh sb="0" eb="4">
      <t>ヨコハマケンセツ</t>
    </rPh>
    <rPh sb="4" eb="8">
      <t>カブシキガイシャ</t>
    </rPh>
    <rPh sb="9" eb="14">
      <t>ダイヒョウトリシマリヤク</t>
    </rPh>
    <rPh sb="15" eb="17">
      <t>スドウ</t>
    </rPh>
    <rPh sb="18" eb="19">
      <t>ツヨシ</t>
    </rPh>
    <phoneticPr fontId="3"/>
  </si>
  <si>
    <t>045-897-1133</t>
    <phoneticPr fontId="3"/>
  </si>
  <si>
    <t>横浜建設株式会社</t>
    <rPh sb="0" eb="4">
      <t>ヨコハマケンセツ</t>
    </rPh>
    <rPh sb="4" eb="8">
      <t>カブシキガイシャ</t>
    </rPh>
    <phoneticPr fontId="3"/>
  </si>
  <si>
    <t>総合工事業</t>
    <rPh sb="0" eb="5">
      <t>ソウゴウコウジギョウ</t>
    </rPh>
    <phoneticPr fontId="3"/>
  </si>
  <si>
    <t>がれき類　　　　　・・・収集・運搬　→　破砕　→　再生利用（路盤材・再生骨材・再生加熱アスファルト合材）
汚泥　　　　　  　　・・・収集・運搬　→　混練　→　再生利用（改良土・流動化処理土）
木くず　　　　 　　 ・・・収集・運搬　→　破砕　→　再生利用（木くずチップ）
金属くず、紙くず 　・・・収集・運搬　→　破砕　→　再生利用
混合廃棄物　　　・・・収集・運搬　→　破砕・選別　→再生利用（各種原料・熱利用）</t>
    <phoneticPr fontId="3"/>
  </si>
  <si>
    <t>各工事担当者（委託契約・計画管理・廃棄物の分別管理・マニフェスト交付、照合）
↓
収集・運搬・処分業者
↓
本社にてマニフェストを保管</t>
    <phoneticPr fontId="3"/>
  </si>
  <si>
    <t>分別を徹底し、混合廃棄物を削減する。</t>
    <phoneticPr fontId="3"/>
  </si>
  <si>
    <t>分別を徹底し、再生工場にて適切にリサイクルする。（処分委託）</t>
    <phoneticPr fontId="3"/>
  </si>
  <si>
    <t>該当なし</t>
    <phoneticPr fontId="3"/>
  </si>
  <si>
    <t>横浜市指定の再生工場へ処理委託する。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</si>
</sst>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26" zoomScale="115" zoomScaleNormal="115" zoomScaleSheetLayoutView="115" workbookViewId="0">
      <selection activeCell="D87" sqref="D87"/>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7034</v>
      </c>
      <c r="Q49" s="567"/>
      <c r="R49" s="567"/>
      <c r="S49" s="567"/>
      <c r="T49" s="567"/>
      <c r="U49" s="568"/>
    </row>
    <row r="50" spans="3:23" ht="26.25" customHeight="1" x14ac:dyDescent="0.15">
      <c r="C50" s="538" t="s">
        <v>11</v>
      </c>
      <c r="D50" s="539"/>
      <c r="E50" s="540"/>
      <c r="F50" s="549" t="s">
        <v>447</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3430</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77</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5</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12767</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5</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12767</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454</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455</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455</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456</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456</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456</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456</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456</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456</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12767</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5319</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t="str">
        <f>+別紙!AA16</f>
        <v>0</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457</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12767</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5319</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12767</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457</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8"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58.3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58.3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58.3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58.3</v>
      </c>
      <c r="P27" s="718"/>
      <c r="Q27" s="718"/>
      <c r="R27" s="718"/>
      <c r="S27" s="49" t="s">
        <v>38</v>
      </c>
      <c r="T27" s="70"/>
      <c r="U27" s="70"/>
      <c r="X27" s="68" t="s">
        <v>39</v>
      </c>
      <c r="Y27" s="71"/>
      <c r="AG27" s="58"/>
      <c r="AH27" s="58"/>
      <c r="AI27" s="58"/>
      <c r="AJ27" s="58"/>
      <c r="AK27" s="668">
        <f>+AG18+O27</f>
        <v>58.3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58.3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58.3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58.3</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8"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11921.1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11921.1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11921.1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11921.1</v>
      </c>
      <c r="P27" s="718"/>
      <c r="Q27" s="718"/>
      <c r="R27" s="718"/>
      <c r="S27" s="49" t="s">
        <v>38</v>
      </c>
      <c r="T27" s="70"/>
      <c r="U27" s="70"/>
      <c r="X27" s="68" t="s">
        <v>39</v>
      </c>
      <c r="Y27" s="71"/>
      <c r="AG27" s="58"/>
      <c r="AH27" s="58"/>
      <c r="AI27" s="58"/>
      <c r="AJ27" s="58"/>
      <c r="AK27" s="668">
        <f>+AG18+O27</f>
        <v>11921.1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11921.1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11921.1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5233.8999999999996</v>
      </c>
      <c r="G30" s="674"/>
      <c r="H30" s="214" t="s">
        <v>198</v>
      </c>
      <c r="L30" s="682"/>
      <c r="O30" s="61"/>
      <c r="Q30" s="684">
        <f>+ROUND(Z28,1)+ROUND(Z29,1)+ROUND(Z30,1)</f>
        <v>11921.1</v>
      </c>
      <c r="R30" s="718"/>
      <c r="S30" s="718"/>
      <c r="T30" s="718"/>
      <c r="U30" s="49" t="s">
        <v>16</v>
      </c>
      <c r="X30" s="726" t="s">
        <v>186</v>
      </c>
      <c r="Y30" s="727"/>
      <c r="Z30" s="670"/>
      <c r="AA30" s="671"/>
      <c r="AB30" s="671"/>
      <c r="AC30" s="671"/>
      <c r="AD30" s="671"/>
      <c r="AE30" s="49" t="s">
        <v>13</v>
      </c>
      <c r="AK30" s="655">
        <v>5233.8999999999996</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6" zoomScaleNormal="100" workbookViewId="0">
      <selection activeCell="F25" sqref="F25:G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横浜建設株式会社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7" zoomScale="80" zoomScaleNormal="80" workbookViewId="0">
      <selection activeCell="F39" sqref="F39"/>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横浜建設株式会社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698.5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v>
      </c>
      <c r="M9" s="377">
        <f>IF(OR(ｷ.紙くず!F24&gt;0,ｷ.紙くず!F24&lt;0),ｷ.紙くず!F24,IF(M$19&gt;0,"0",0))</f>
        <v>0</v>
      </c>
      <c r="N9" s="377">
        <f>IF(OR(ｸ.木くず!F24&gt;0,ｸ.木くず!F24&lt;0),ｸ.木くず!F24,IF(N$19&gt;0,"0",0))</f>
        <v>87.1</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58.3</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11921.1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12767</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698.5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v>
      </c>
      <c r="M14" s="383">
        <f>IF(OR(ｷ.紙くず!F29&gt;0,ｷ.紙くず!F29&lt;0),ｷ.紙くず!F29,IF(M$19&gt;0,"0",0))</f>
        <v>0</v>
      </c>
      <c r="N14" s="383">
        <f>IF(OR(ｸ.木くず!F29&gt;0,ｸ.木くず!F29&lt;0),ｸ.木くず!F29,IF(N$19&gt;0,"0",0))</f>
        <v>87.1</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58.3</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11921.1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12767</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85.1</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5233.8999999999996</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5319</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t="str">
        <f t="shared" si="0"/>
        <v>0</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698.5</v>
      </c>
      <c r="I19" s="389">
        <f t="shared" si="1"/>
        <v>0</v>
      </c>
      <c r="J19" s="389">
        <f t="shared" si="1"/>
        <v>0</v>
      </c>
      <c r="K19" s="389">
        <f t="shared" si="1"/>
        <v>0</v>
      </c>
      <c r="L19" s="389">
        <f t="shared" si="1"/>
        <v>2</v>
      </c>
      <c r="M19" s="389">
        <f t="shared" si="1"/>
        <v>0</v>
      </c>
      <c r="N19" s="389">
        <f t="shared" si="1"/>
        <v>87.1</v>
      </c>
      <c r="O19" s="389">
        <f t="shared" si="1"/>
        <v>0</v>
      </c>
      <c r="P19" s="389">
        <f t="shared" si="1"/>
        <v>0</v>
      </c>
      <c r="Q19" s="389">
        <f t="shared" si="1"/>
        <v>0</v>
      </c>
      <c r="R19" s="389">
        <f t="shared" si="1"/>
        <v>0</v>
      </c>
      <c r="S19" s="389">
        <f t="shared" si="1"/>
        <v>58.3</v>
      </c>
      <c r="T19" s="389">
        <f t="shared" si="1"/>
        <v>0</v>
      </c>
      <c r="U19" s="389">
        <f t="shared" si="1"/>
        <v>0</v>
      </c>
      <c r="V19" s="389">
        <f t="shared" si="1"/>
        <v>11921.1</v>
      </c>
      <c r="W19" s="389">
        <f t="shared" si="1"/>
        <v>0</v>
      </c>
      <c r="X19" s="389">
        <f t="shared" si="1"/>
        <v>0</v>
      </c>
      <c r="Y19" s="389">
        <f t="shared" si="1"/>
        <v>0</v>
      </c>
      <c r="Z19" s="390">
        <f t="shared" si="1"/>
        <v>0</v>
      </c>
      <c r="AA19" s="391">
        <f t="shared" ref="AA19:AA25" si="2">SUM(G19:Z19)</f>
        <v>12767</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698.5</v>
      </c>
      <c r="I37" s="424">
        <f t="shared" si="8"/>
        <v>0</v>
      </c>
      <c r="J37" s="424">
        <f t="shared" si="8"/>
        <v>0</v>
      </c>
      <c r="K37" s="424">
        <f t="shared" si="8"/>
        <v>0</v>
      </c>
      <c r="L37" s="424">
        <f t="shared" si="8"/>
        <v>2</v>
      </c>
      <c r="M37" s="424">
        <f t="shared" si="8"/>
        <v>0</v>
      </c>
      <c r="N37" s="424">
        <f t="shared" si="8"/>
        <v>87.1</v>
      </c>
      <c r="O37" s="424">
        <f t="shared" si="8"/>
        <v>0</v>
      </c>
      <c r="P37" s="424">
        <f t="shared" si="8"/>
        <v>0</v>
      </c>
      <c r="Q37" s="424">
        <f t="shared" si="8"/>
        <v>0</v>
      </c>
      <c r="R37" s="424">
        <f t="shared" si="8"/>
        <v>0</v>
      </c>
      <c r="S37" s="424">
        <f t="shared" si="8"/>
        <v>58.3</v>
      </c>
      <c r="T37" s="424">
        <f t="shared" si="8"/>
        <v>0</v>
      </c>
      <c r="U37" s="424">
        <f t="shared" si="8"/>
        <v>0</v>
      </c>
      <c r="V37" s="424">
        <f t="shared" si="8"/>
        <v>11921.1</v>
      </c>
      <c r="W37" s="424">
        <f t="shared" si="8"/>
        <v>0</v>
      </c>
      <c r="X37" s="424">
        <f t="shared" si="8"/>
        <v>0</v>
      </c>
      <c r="Y37" s="424">
        <f t="shared" si="8"/>
        <v>0</v>
      </c>
      <c r="Z37" s="425">
        <f t="shared" si="8"/>
        <v>0</v>
      </c>
      <c r="AA37" s="426">
        <f t="shared" si="4"/>
        <v>12767</v>
      </c>
    </row>
    <row r="38" spans="2:27" ht="24" customHeight="1" x14ac:dyDescent="0.15">
      <c r="B38" s="170"/>
      <c r="C38" s="809"/>
      <c r="D38" s="227"/>
      <c r="E38" s="225" t="s">
        <v>319</v>
      </c>
      <c r="F38" s="443"/>
      <c r="G38" s="415">
        <f t="shared" ref="G38:Z38" si="9">SUM(G39:G41)</f>
        <v>0</v>
      </c>
      <c r="H38" s="415">
        <f t="shared" si="9"/>
        <v>698.5</v>
      </c>
      <c r="I38" s="415">
        <f t="shared" si="9"/>
        <v>0</v>
      </c>
      <c r="J38" s="415">
        <f t="shared" si="9"/>
        <v>0</v>
      </c>
      <c r="K38" s="415">
        <f t="shared" si="9"/>
        <v>0</v>
      </c>
      <c r="L38" s="415">
        <f t="shared" si="9"/>
        <v>2</v>
      </c>
      <c r="M38" s="415">
        <f t="shared" si="9"/>
        <v>0</v>
      </c>
      <c r="N38" s="415">
        <f t="shared" si="9"/>
        <v>87.1</v>
      </c>
      <c r="O38" s="415">
        <f t="shared" si="9"/>
        <v>0</v>
      </c>
      <c r="P38" s="415">
        <f t="shared" si="9"/>
        <v>0</v>
      </c>
      <c r="Q38" s="415">
        <f t="shared" si="9"/>
        <v>0</v>
      </c>
      <c r="R38" s="415">
        <f t="shared" si="9"/>
        <v>0</v>
      </c>
      <c r="S38" s="415">
        <f t="shared" si="9"/>
        <v>58.3</v>
      </c>
      <c r="T38" s="415">
        <f t="shared" si="9"/>
        <v>0</v>
      </c>
      <c r="U38" s="415">
        <f t="shared" si="9"/>
        <v>0</v>
      </c>
      <c r="V38" s="415">
        <f t="shared" si="9"/>
        <v>11921.1</v>
      </c>
      <c r="W38" s="415">
        <f t="shared" si="9"/>
        <v>0</v>
      </c>
      <c r="X38" s="415">
        <f t="shared" si="9"/>
        <v>0</v>
      </c>
      <c r="Y38" s="415">
        <f t="shared" si="9"/>
        <v>0</v>
      </c>
      <c r="Z38" s="416">
        <f t="shared" si="9"/>
        <v>0</v>
      </c>
      <c r="AA38" s="417">
        <f t="shared" si="4"/>
        <v>12767</v>
      </c>
    </row>
    <row r="39" spans="2:27" ht="24" customHeight="1" x14ac:dyDescent="0.15">
      <c r="B39" s="170"/>
      <c r="C39" s="809"/>
      <c r="D39" s="228"/>
      <c r="E39" s="223"/>
      <c r="F39" s="221" t="s">
        <v>233</v>
      </c>
      <c r="G39" s="418">
        <f>+ｱ.燃え殻!$Z$28</f>
        <v>0</v>
      </c>
      <c r="H39" s="418">
        <f>+ｲ.汚泥!$Z$28</f>
        <v>698.5</v>
      </c>
      <c r="I39" s="418">
        <f>+ｳ.廃油!$Z$28</f>
        <v>0</v>
      </c>
      <c r="J39" s="418">
        <f>+ｴ.廃酸!$Z$28</f>
        <v>0</v>
      </c>
      <c r="K39" s="418">
        <f>+ｵ.廃ｱﾙｶﾘ!$Z$28</f>
        <v>0</v>
      </c>
      <c r="L39" s="418">
        <f>+ｶ.廃ﾌﾟﾗ類!$Z$28</f>
        <v>2</v>
      </c>
      <c r="M39" s="418">
        <f>+ｷ.紙くず!$Z$28</f>
        <v>0</v>
      </c>
      <c r="N39" s="418">
        <f>+ｸ.木くず!$Z$28</f>
        <v>87.1</v>
      </c>
      <c r="O39" s="418">
        <f>+ｹ.繊維くず!$Z$28</f>
        <v>0</v>
      </c>
      <c r="P39" s="418">
        <f>+ｺ.動植物性残さ!$Z$28</f>
        <v>0</v>
      </c>
      <c r="Q39" s="418">
        <f>+ｻ.動物系固形不要物!$Z$28</f>
        <v>0</v>
      </c>
      <c r="R39" s="418">
        <f>+ｼ.ｺﾞﾑくず!$Z$28</f>
        <v>0</v>
      </c>
      <c r="S39" s="418">
        <f>+ｽ.金属くず!$Z$28</f>
        <v>58.3</v>
      </c>
      <c r="T39" s="418">
        <f>+ｾ.ｶﾞﾗｽ･ｺﾝｸﾘ･陶磁器くず!$Z$28</f>
        <v>0</v>
      </c>
      <c r="U39" s="418">
        <f>+ｿ.鉱さい!$Z$28</f>
        <v>0</v>
      </c>
      <c r="V39" s="418">
        <f>+ﾀ.がれき類!$Z$28</f>
        <v>11921.1</v>
      </c>
      <c r="W39" s="418">
        <f>+ﾁ.動物のふん尿!$Z$28</f>
        <v>0</v>
      </c>
      <c r="X39" s="418">
        <f>+ﾂ.動物の死体!$Z$28</f>
        <v>0</v>
      </c>
      <c r="Y39" s="418">
        <f>+ﾃ.ばいじん!$Z$28</f>
        <v>0</v>
      </c>
      <c r="Z39" s="419">
        <f>+ﾄ.混合廃棄物その他!$Z$28</f>
        <v>0</v>
      </c>
      <c r="AA39" s="420">
        <f t="shared" si="4"/>
        <v>12767</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698.5</v>
      </c>
      <c r="I43" s="427">
        <f>+ｳ.廃油!$AK$27</f>
        <v>0</v>
      </c>
      <c r="J43" s="427">
        <f>+ｴ.廃酸!$AK$27</f>
        <v>0</v>
      </c>
      <c r="K43" s="427">
        <f>+ｵ.廃ｱﾙｶﾘ!$AK$27</f>
        <v>0</v>
      </c>
      <c r="L43" s="427">
        <f>+ｶ.廃ﾌﾟﾗ類!$AK$27</f>
        <v>2</v>
      </c>
      <c r="M43" s="427">
        <f>+ｷ.紙くず!$AK$27</f>
        <v>0</v>
      </c>
      <c r="N43" s="427">
        <f>+ｸ.木くず!$AK$27</f>
        <v>87.1</v>
      </c>
      <c r="O43" s="427">
        <f>+ｹ.繊維くず!$AK$27</f>
        <v>0</v>
      </c>
      <c r="P43" s="427">
        <f>+ｺ.動植物性残さ!$AK$27</f>
        <v>0</v>
      </c>
      <c r="Q43" s="427">
        <f>+ｻ.動物系固形不要物!$AK$27</f>
        <v>0</v>
      </c>
      <c r="R43" s="427">
        <f>+ｼ.ｺﾞﾑくず!$AK$27</f>
        <v>0</v>
      </c>
      <c r="S43" s="427">
        <f>+ｽ.金属くず!$AK$27</f>
        <v>58.3</v>
      </c>
      <c r="T43" s="427">
        <f>+ｾ.ｶﾞﾗｽ･ｺﾝｸﾘ･陶磁器くず!$AK$27</f>
        <v>0</v>
      </c>
      <c r="U43" s="427">
        <f>+ｿ.鉱さい!$AK$27</f>
        <v>0</v>
      </c>
      <c r="V43" s="427">
        <f>+ﾀ.がれき類!$AK$27</f>
        <v>11921.1</v>
      </c>
      <c r="W43" s="427">
        <f>+ﾁ.動物のふん尿!$AK$27</f>
        <v>0</v>
      </c>
      <c r="X43" s="427">
        <f>+ﾂ.動物の死体!$AK$27</f>
        <v>0</v>
      </c>
      <c r="Y43" s="427">
        <f>+ﾃ.ばいじん!$AK$27</f>
        <v>0</v>
      </c>
      <c r="Z43" s="428">
        <f>+ﾄ.混合廃棄物その他!$AK$27</f>
        <v>0</v>
      </c>
      <c r="AA43" s="429">
        <f t="shared" si="4"/>
        <v>12767</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85.1</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5233.8999999999996</v>
      </c>
      <c r="W44" s="430">
        <f>+ﾁ.動物のふん尿!$AK$30</f>
        <v>0</v>
      </c>
      <c r="X44" s="430">
        <f>+ﾂ.動物の死体!$AK$30</f>
        <v>0</v>
      </c>
      <c r="Y44" s="430">
        <f>+ﾃ.ばいじん!$AK$30</f>
        <v>0</v>
      </c>
      <c r="Z44" s="431">
        <f>+ﾄ.混合廃棄物その他!$AK$30</f>
        <v>0</v>
      </c>
      <c r="AA44" s="432">
        <f t="shared" si="4"/>
        <v>5319</v>
      </c>
    </row>
    <row r="45" spans="2:27" ht="24" customHeight="1" x14ac:dyDescent="0.15">
      <c r="B45" s="170"/>
      <c r="C45" s="177"/>
      <c r="D45" s="442" t="s">
        <v>190</v>
      </c>
      <c r="E45" s="799" t="s">
        <v>237</v>
      </c>
      <c r="F45" s="800"/>
      <c r="G45" s="433">
        <f>+ｱ.燃え殻!$AR$24</f>
        <v>0</v>
      </c>
      <c r="H45" s="433">
        <f>+ｲ.汚泥!$AR$24</f>
        <v>698.5</v>
      </c>
      <c r="I45" s="433">
        <f>+ｳ.廃油!$AR$24</f>
        <v>0</v>
      </c>
      <c r="J45" s="433">
        <f>+ｴ.廃酸!$AR$24</f>
        <v>0</v>
      </c>
      <c r="K45" s="433">
        <f>+ｵ.廃ｱﾙｶﾘ!$AR$24</f>
        <v>0</v>
      </c>
      <c r="L45" s="433">
        <f>+ｶ.廃ﾌﾟﾗ類!$AR$24</f>
        <v>2</v>
      </c>
      <c r="M45" s="433">
        <f>+ｷ.紙くず!$AR$24</f>
        <v>0</v>
      </c>
      <c r="N45" s="433">
        <f>+ｸ.木くず!$AR$24</f>
        <v>87.1</v>
      </c>
      <c r="O45" s="433">
        <f>+ｹ.繊維くず!$AR$24</f>
        <v>0</v>
      </c>
      <c r="P45" s="433">
        <f>+ｺ.動植物性残さ!$AR$24</f>
        <v>0</v>
      </c>
      <c r="Q45" s="433">
        <f>+ｻ.動物系固形不要物!$AR$24</f>
        <v>0</v>
      </c>
      <c r="R45" s="433">
        <f>+ｼ.ｺﾞﾑくず!$AR$24</f>
        <v>0</v>
      </c>
      <c r="S45" s="433">
        <f>+ｽ.金属くず!$AR$24</f>
        <v>58.3</v>
      </c>
      <c r="T45" s="433">
        <f>+ｾ.ｶﾞﾗｽ･ｺﾝｸﾘ･陶磁器くず!$AR$24</f>
        <v>0</v>
      </c>
      <c r="U45" s="433">
        <f>+ｿ.鉱さい!$AR$24</f>
        <v>0</v>
      </c>
      <c r="V45" s="433">
        <f>+ﾀ.がれき類!$AR$24</f>
        <v>11921.1</v>
      </c>
      <c r="W45" s="433">
        <f>+ﾁ.動物のふん尿!$AR$24</f>
        <v>0</v>
      </c>
      <c r="X45" s="433">
        <f>+ﾂ.動物の死体!$AR$24</f>
        <v>0</v>
      </c>
      <c r="Y45" s="433">
        <f>+ﾃ.ばいじん!$AR$24</f>
        <v>0</v>
      </c>
      <c r="Z45" s="434">
        <f>+ﾄ.混合廃棄物その他!$AR$24</f>
        <v>0</v>
      </c>
      <c r="AA45" s="435">
        <f t="shared" si="4"/>
        <v>12767</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1397</v>
      </c>
      <c r="I55" s="480">
        <f t="shared" si="10"/>
        <v>0</v>
      </c>
      <c r="J55" s="480">
        <f t="shared" si="10"/>
        <v>0</v>
      </c>
      <c r="K55" s="480">
        <f t="shared" si="10"/>
        <v>0</v>
      </c>
      <c r="L55" s="480">
        <f t="shared" si="10"/>
        <v>4</v>
      </c>
      <c r="M55" s="480">
        <f t="shared" si="10"/>
        <v>0</v>
      </c>
      <c r="N55" s="480">
        <f t="shared" si="10"/>
        <v>174.2</v>
      </c>
      <c r="O55" s="480">
        <f t="shared" si="10"/>
        <v>0</v>
      </c>
      <c r="P55" s="480">
        <f t="shared" si="10"/>
        <v>0</v>
      </c>
      <c r="Q55" s="480">
        <f t="shared" si="10"/>
        <v>0</v>
      </c>
      <c r="R55" s="480">
        <f t="shared" si="10"/>
        <v>0</v>
      </c>
      <c r="S55" s="480">
        <f t="shared" si="10"/>
        <v>116.6</v>
      </c>
      <c r="T55" s="480">
        <f t="shared" si="10"/>
        <v>0</v>
      </c>
      <c r="U55" s="480">
        <f t="shared" si="10"/>
        <v>0</v>
      </c>
      <c r="V55" s="480">
        <f t="shared" si="10"/>
        <v>23842.2</v>
      </c>
      <c r="W55" s="480">
        <f t="shared" si="10"/>
        <v>0</v>
      </c>
      <c r="X55" s="480">
        <f t="shared" si="10"/>
        <v>0</v>
      </c>
      <c r="Y55" s="480">
        <f t="shared" si="10"/>
        <v>0</v>
      </c>
      <c r="Z55" s="480">
        <f t="shared" si="10"/>
        <v>0</v>
      </c>
      <c r="AA55" s="481">
        <f>+AA9+AA19+AA20</f>
        <v>25534</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11日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横浜市栄区小菅ケ谷4-26-11</v>
      </c>
      <c r="M16" s="884"/>
      <c r="N16" s="884"/>
      <c r="O16" s="884"/>
      <c r="P16" s="884"/>
      <c r="Q16" s="884"/>
      <c r="R16" s="884"/>
      <c r="S16" s="884"/>
      <c r="T16" s="884"/>
      <c r="U16" s="282"/>
    </row>
    <row r="17" spans="1:21" ht="26.25" customHeight="1" x14ac:dyDescent="0.15">
      <c r="C17" s="86"/>
      <c r="I17" s="25"/>
      <c r="J17" s="25" t="s">
        <v>7</v>
      </c>
      <c r="K17" s="25"/>
      <c r="L17" s="884" t="str">
        <f>+表紙!L41</f>
        <v>横浜建設株式会社　代表取締役　須藤　剛</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045-897-1133</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横浜建設株式会社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7034</v>
      </c>
      <c r="Q25" s="891"/>
      <c r="R25" s="891"/>
      <c r="S25" s="891"/>
      <c r="T25" s="891"/>
      <c r="U25" s="892"/>
    </row>
    <row r="26" spans="1:21" ht="26.25" customHeight="1" x14ac:dyDescent="0.15">
      <c r="C26" s="538" t="s">
        <v>11</v>
      </c>
      <c r="D26" s="539"/>
      <c r="E26" s="540"/>
      <c r="F26" s="906" t="str">
        <f>+表紙!F50</f>
        <v>横浜市栄区小菅ケ谷4-26-11</v>
      </c>
      <c r="G26" s="907"/>
      <c r="H26" s="907"/>
      <c r="I26" s="907"/>
      <c r="J26" s="907"/>
      <c r="K26" s="907"/>
      <c r="L26" s="907"/>
      <c r="M26" s="907"/>
      <c r="N26" s="341" t="s">
        <v>172</v>
      </c>
      <c r="O26"/>
      <c r="P26"/>
      <c r="Q26" s="901" t="str">
        <f>IF(+表紙!Q50="","",+表紙!Q50)</f>
        <v>045-897-1133</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3430</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77</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5</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12767</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分別を徹底し、混合廃棄物を削減する。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5</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12767</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分別を徹底し、混合廃棄物を削減する。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分別を徹底し、再生工場にて適切にリサイクルする。（処分委託）</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分別を徹底し、再生工場にて適切にリサイクルする。（処分委託）</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該当なし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該当なし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該当なし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該当なし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該当なし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該当なし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12767</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5319</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t="str">
        <f>+表紙!K210</f>
        <v>0</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横浜市指定の再生工場へ処理委託する。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12767</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5319</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12767</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横浜市指定の再生工場へ処理委託する。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7"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6" zoomScaleNormal="100"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698.5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698.5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698.5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698.5</v>
      </c>
      <c r="P27" s="718"/>
      <c r="Q27" s="718"/>
      <c r="R27" s="718"/>
      <c r="S27" s="49" t="s">
        <v>38</v>
      </c>
      <c r="T27" s="70"/>
      <c r="U27" s="70"/>
      <c r="X27" s="68" t="s">
        <v>39</v>
      </c>
      <c r="Y27" s="71"/>
      <c r="AG27" s="58"/>
      <c r="AH27" s="58"/>
      <c r="AI27" s="58"/>
      <c r="AJ27" s="58"/>
      <c r="AK27" s="668">
        <f>+AG18+O27</f>
        <v>698.5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698.5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698.5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698.5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9"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v>
      </c>
      <c r="P27" s="718"/>
      <c r="Q27" s="718"/>
      <c r="R27" s="718"/>
      <c r="S27" s="49" t="s">
        <v>38</v>
      </c>
      <c r="T27" s="70"/>
      <c r="U27" s="70"/>
      <c r="X27" s="68" t="s">
        <v>39</v>
      </c>
      <c r="Y27" s="71"/>
      <c r="AG27" s="58"/>
      <c r="AH27" s="58"/>
      <c r="AI27" s="58"/>
      <c r="AJ27" s="58"/>
      <c r="AK27" s="668">
        <f>+AG18+O27</f>
        <v>2</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8"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横浜建設株式会社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87.1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87.1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87.1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87.1</v>
      </c>
      <c r="P27" s="718"/>
      <c r="Q27" s="718"/>
      <c r="R27" s="718"/>
      <c r="S27" s="49" t="s">
        <v>38</v>
      </c>
      <c r="T27" s="70"/>
      <c r="U27" s="70"/>
      <c r="X27" s="68" t="s">
        <v>39</v>
      </c>
      <c r="Y27" s="71"/>
      <c r="AG27" s="58"/>
      <c r="AH27" s="58"/>
      <c r="AI27" s="58"/>
      <c r="AJ27" s="58"/>
      <c r="AK27" s="668">
        <f>+AG18+O27</f>
        <v>87.1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87.1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87.1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85.1</v>
      </c>
      <c r="G30" s="674"/>
      <c r="H30" s="214" t="s">
        <v>198</v>
      </c>
      <c r="L30" s="682"/>
      <c r="O30" s="61"/>
      <c r="Q30" s="684">
        <f>+ROUND(Z28,1)+ROUND(Z29,1)+ROUND(Z30,1)</f>
        <v>87.1</v>
      </c>
      <c r="R30" s="718"/>
      <c r="S30" s="718"/>
      <c r="T30" s="718"/>
      <c r="U30" s="49" t="s">
        <v>16</v>
      </c>
      <c r="X30" s="726" t="s">
        <v>186</v>
      </c>
      <c r="Y30" s="727"/>
      <c r="Z30" s="670"/>
      <c r="AA30" s="671"/>
      <c r="AB30" s="671"/>
      <c r="AC30" s="671"/>
      <c r="AD30" s="671"/>
      <c r="AE30" s="49" t="s">
        <v>13</v>
      </c>
      <c r="AK30" s="655">
        <v>85.1</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2025-06-11T05:04:10Z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