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metadata.xml" ContentType="application/vnd.openxmlformats-officedocument.spreadsheetml.sheetMetadata+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mc="http://schemas.openxmlformats.org/markup-compatibility/2006" xmlns:x15="http://schemas.microsoft.com/office/spreadsheetml/2010/11/main" xmlns="http://schemas.openxmlformats.org/spreadsheetml/2006/main" mc:Ignorable="x15">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110" yWindow="-110" windowWidth="19420" windowHeight="1042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0">表紙!$C$27:$U$256</definedName>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1">別紙!$B$3:$AA$47</definedName>
    <definedName name="_xlnm.Print_Area" localSheetId="22">印刷用表紙!$C$3:$U$236</definedName>
    <definedName name="_xlnm.Print_Area" localSheetId="23">業種限定!$B$1:$D$14</definedName>
  </definedNames>
  <calcPr calcId="0"/>
</workbook>
</file>

<file path=xl/comments1.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C21" authorId="0" shapeId="0">
      <text>
        <r>
          <rPr>
            <b/>
            <sz val="9"/>
            <color rgb="FF000000"/>
            <rFont val="ＭＳ Ｐゴシック"/>
          </rPr>
          <t>説明文が表示されます</t>
        </r>
      </text>
    </comment>
    <comment ref="P49" authorId="0" shapeId="0">
      <text>
        <r>
          <rPr>
            <b/>
            <sz val="9"/>
            <color rgb="FF000000"/>
            <rFont val="ＭＳ Ｐゴシック"/>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rgb="FF000000"/>
            <rFont val="ＭＳ Ｐゴシック"/>
          </rPr>
          <t xml:space="preserve">産業分類をメニューから選んでください。
</t>
        </r>
      </text>
    </comment>
    <comment ref="N54" authorId="0" shapeId="0">
      <text>
        <r>
          <rPr>
            <b/>
            <sz val="11"/>
            <color rgb="FF000000"/>
            <rFont val="ＭＳ Ｐゴシック"/>
          </rPr>
          <t>事業の種類を具体的に記載してください。</t>
        </r>
      </text>
    </comment>
    <comment ref="K89" authorId="0" shapeId="0">
      <text>
        <r>
          <rPr>
            <b/>
            <sz val="10"/>
            <color rgb="FF000000"/>
            <rFont val="ＭＳ Ｐゴシック"/>
          </rPr>
          <t>産業廃棄物の種類数は、種類ごとのシートから自動的に計算されます。</t>
        </r>
      </text>
    </comment>
    <comment ref="K90" authorId="0" shapeId="0">
      <text>
        <r>
          <rPr>
            <b/>
            <sz val="11"/>
            <color rgb="FF000000"/>
            <rFont val="ＭＳ Ｐゴシック"/>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rgb="FF000000"/>
            <rFont val="ＭＳ Ｐゴシック"/>
          </rPr>
          <t>産業廃棄物の種類数は、種類ごとのシートから自動的に計算されます。</t>
        </r>
      </text>
    </comment>
    <comment ref="K105" authorId="0" shapeId="0">
      <text>
        <r>
          <rPr>
            <b/>
            <sz val="11"/>
            <color rgb="FF000000"/>
            <rFont val="ＭＳ Ｐゴシック"/>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rgb="FF000000"/>
            <rFont val="ＭＳ Ｐゴシック"/>
          </rPr>
          <t>種類ごとのシートから自動的に計算されます。</t>
        </r>
      </text>
    </comment>
    <comment ref="K145" authorId="0" shapeId="0">
      <text>
        <r>
          <rPr>
            <b/>
            <sz val="11"/>
            <color rgb="FF000000"/>
            <rFont val="ＭＳ Ｐゴシック"/>
          </rPr>
          <t>種類ごとのシートから自動的に計算されます。</t>
        </r>
      </text>
    </comment>
    <comment ref="K157" authorId="0" shapeId="0">
      <text>
        <r>
          <rPr>
            <b/>
            <sz val="11"/>
            <color rgb="FF000000"/>
            <rFont val="ＭＳ Ｐゴシック"/>
          </rPr>
          <t>種類ごとのシートから自動的に計算されます。</t>
        </r>
      </text>
    </comment>
    <comment ref="K158" authorId="0" shapeId="0">
      <text>
        <r>
          <rPr>
            <b/>
            <sz val="11"/>
            <color rgb="FF000000"/>
            <rFont val="ＭＳ Ｐゴシック"/>
          </rPr>
          <t>種類ごとのシートから自動的に計算されます。</t>
        </r>
      </text>
    </comment>
    <comment ref="K169" authorId="0" shapeId="0">
      <text>
        <r>
          <rPr>
            <b/>
            <sz val="11"/>
            <color rgb="FF000000"/>
            <rFont val="ＭＳ Ｐゴシック"/>
          </rPr>
          <t>種類ごとのシートから自動的に計算されます。</t>
        </r>
      </text>
    </comment>
    <comment ref="K170" authorId="0" shapeId="0">
      <text>
        <r>
          <rPr>
            <b/>
            <sz val="11"/>
            <color rgb="FF000000"/>
            <rFont val="ＭＳ Ｐゴシック"/>
          </rPr>
          <t>種類ごとのシートから自動的に計算されます。</t>
        </r>
      </text>
    </comment>
    <comment ref="K183" authorId="0" shapeId="0">
      <text>
        <r>
          <rPr>
            <b/>
            <sz val="11"/>
            <color rgb="FF000000"/>
            <rFont val="ＭＳ Ｐゴシック"/>
          </rPr>
          <t>種類ごとのシートから自動的に計算されます。</t>
        </r>
      </text>
    </comment>
    <comment ref="K195" authorId="0" shapeId="0">
      <text>
        <r>
          <rPr>
            <b/>
            <sz val="11"/>
            <color rgb="FF000000"/>
            <rFont val="ＭＳ Ｐゴシック"/>
          </rPr>
          <t>種類ごとのシートから自動的に計算されます。</t>
        </r>
      </text>
    </comment>
    <comment ref="K208" authorId="0" shapeId="0">
      <text>
        <r>
          <rPr>
            <b/>
            <sz val="11"/>
            <color rgb="FF000000"/>
            <rFont val="ＭＳ Ｐゴシック"/>
          </rPr>
          <t>種類ごとのシートから自動的に計算されます。</t>
        </r>
      </text>
    </comment>
    <comment ref="K209" authorId="0" shapeId="0">
      <text>
        <r>
          <rPr>
            <b/>
            <sz val="11"/>
            <color rgb="FF000000"/>
            <rFont val="ＭＳ Ｐゴシック"/>
          </rPr>
          <t>種類ごとのシートから自動的に計算されます。</t>
        </r>
      </text>
    </comment>
    <comment ref="K210" authorId="0" shapeId="0">
      <text>
        <r>
          <rPr>
            <b/>
            <sz val="11"/>
            <color rgb="FF000000"/>
            <rFont val="ＭＳ Ｐゴシック"/>
          </rPr>
          <t>種類ごとのシートから自動的に計算されます。</t>
        </r>
      </text>
    </comment>
    <comment ref="K211" authorId="0" shapeId="0">
      <text>
        <r>
          <rPr>
            <b/>
            <sz val="11"/>
            <color rgb="FF000000"/>
            <rFont val="ＭＳ Ｐゴシック"/>
          </rPr>
          <t>種類ごとのシートから自動的に計算されます。</t>
        </r>
      </text>
    </comment>
    <comment ref="K212" authorId="0" shapeId="0">
      <text>
        <r>
          <rPr>
            <b/>
            <sz val="11"/>
            <color rgb="FF000000"/>
            <rFont val="ＭＳ Ｐゴシック"/>
          </rPr>
          <t>種類ごとのシートから自動的に計算されます。</t>
        </r>
      </text>
    </comment>
    <comment ref="K225" authorId="0" shapeId="0">
      <text>
        <r>
          <rPr>
            <b/>
            <sz val="11"/>
            <color rgb="FF000000"/>
            <rFont val="ＭＳ Ｐゴシック"/>
          </rPr>
          <t>種類ごとのシートから自動的に計算されます。</t>
        </r>
      </text>
    </comment>
    <comment ref="K226" authorId="0" shapeId="0">
      <text>
        <r>
          <rPr>
            <b/>
            <sz val="11"/>
            <color rgb="FF000000"/>
            <rFont val="ＭＳ Ｐゴシック"/>
          </rPr>
          <t>種類ごとのシートから自動的に計算されます。</t>
        </r>
      </text>
    </comment>
    <comment ref="K227" authorId="0" shapeId="0">
      <text>
        <r>
          <rPr>
            <b/>
            <sz val="11"/>
            <color rgb="FF000000"/>
            <rFont val="ＭＳ Ｐゴシック"/>
          </rPr>
          <t>種類ごとのシートから自動的に計算されます。</t>
        </r>
      </text>
    </comment>
    <comment ref="K228" authorId="0" shapeId="0">
      <text>
        <r>
          <rPr>
            <b/>
            <sz val="11"/>
            <color rgb="FF000000"/>
            <rFont val="ＭＳ Ｐゴシック"/>
          </rPr>
          <t>種類ごとのシートから自動的に計算されます。</t>
        </r>
      </text>
    </comment>
    <comment ref="K229" authorId="0" shapeId="0">
      <text>
        <r>
          <rPr>
            <b/>
            <sz val="11"/>
            <color rgb="FF000000"/>
            <rFont val="ＭＳ Ｐゴシック"/>
          </rPr>
          <t>種類ごとのシートから自動的に計算されます。</t>
        </r>
      </text>
    </comment>
  </commentList>
</comments>
</file>

<file path=xl/comments10.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R4" authorId="0" shapeId="0">
      <text>
        <r>
          <rPr>
            <sz val="10"/>
            <color rgb="FF000000"/>
            <rFont val="ＭＳ Ｐゴシック"/>
          </rPr>
          <t>「表紙」シートで選択された○印が自動的に反映されます。</t>
        </r>
      </text>
    </comment>
    <comment ref="AT4" authorId="0" shapeId="0">
      <text>
        <r>
          <rPr>
            <sz val="10"/>
            <color rgb="FF000000"/>
            <rFont val="ＭＳ Ｐゴシック"/>
          </rPr>
          <t>「表紙」シートで選択された○印が自動的に反映されます。</t>
        </r>
      </text>
    </comment>
    <comment ref="AE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G9" authorId="0" shapeId="0">
      <text>
        <r>
          <rPr>
            <sz val="9"/>
            <color rgb="FF000000"/>
            <rFont val="ＭＳ Ｐゴシック"/>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rPr>
          <t>自ら中間処理した後の残さについて、自社の他事業場等で処理を行う量を記載してください。</t>
        </r>
      </text>
    </comment>
    <comment ref="AT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rPr>
          <t>同上</t>
        </r>
      </text>
    </comment>
    <comment ref="O18" authorId="0" shapeId="0">
      <text>
        <r>
          <rPr>
            <sz val="9"/>
            <color rgb="FF000000"/>
            <rFont val="ＭＳ Ｐゴシック"/>
          </rPr>
          <t>発生事業場内で破砕や脱水、焼却などの中間処理を行う量を記載してください。</t>
        </r>
      </text>
    </comment>
    <comment ref="X18" authorId="0" shapeId="0">
      <text>
        <r>
          <rPr>
            <sz val="9"/>
            <color rgb="FF000000"/>
            <rFont val="ＭＳ Ｐゴシック"/>
          </rPr>
          <t>⑧、⑨、※3及びｂの合計から自動的に計算されます。</t>
        </r>
      </text>
    </comment>
    <comment ref="AG18" authorId="0" shapeId="0">
      <text>
        <r>
          <rPr>
            <sz val="9"/>
            <color rgb="FF000000"/>
            <rFont val="ＭＳ Ｐゴシック"/>
          </rPr>
          <t>右にあるｂ-1およびｂ-2から、自動的に計算されます。</t>
        </r>
      </text>
    </comment>
    <comment ref="AN18" authorId="0" shapeId="0">
      <text>
        <r>
          <rPr>
            <sz val="9"/>
            <color rgb="FF000000"/>
            <rFont val="ＭＳ Ｐゴシック"/>
          </rPr>
          <t>右側にある3つの委託目的別内訳量から、自動的に計算されます。</t>
        </r>
      </text>
    </comment>
    <comment ref="AT18" authorId="0" shapeId="0">
      <text>
        <r>
          <rPr>
            <sz val="9"/>
            <color rgb="FF000000"/>
            <rFont val="ＭＳ Ｐゴシック"/>
          </rPr>
          <t>同上</t>
        </r>
      </text>
    </comment>
    <comment ref="O21" authorId="0" shapeId="0">
      <text>
        <r>
          <rPr>
            <sz val="9"/>
            <color rgb="FF000000"/>
            <rFont val="ＭＳ Ｐゴシック"/>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rPr>
          <t>前年度（令和６年度）の実績を記入してください。</t>
        </r>
      </text>
    </comment>
    <comment ref="O24" authorId="0" shapeId="0">
      <text>
        <r>
          <rPr>
            <sz val="9"/>
            <color rgb="FF000000"/>
            <rFont val="ＭＳ Ｐゴシック"/>
          </rPr>
          <t>発生事業場内での処理ではなく、自社の他事業場等で処理を行う量を記載してください。</t>
        </r>
      </text>
    </comment>
    <comment ref="AR24" authorId="0" shapeId="0">
      <text>
        <r>
          <rPr>
            <sz val="9"/>
            <color rgb="FF000000"/>
            <rFont val="ＭＳ Ｐゴシック"/>
          </rPr>
          <t>「ｂ-1中間処理委託量」の「再生利用前委託量」と「Ｂ-1中間処理委託量」の「再生利用前委託量」の合計が自動的に計算されます。</t>
        </r>
      </text>
    </comment>
    <comment ref="F25" authorId="0" shapeId="0">
      <text>
        <r>
          <rPr>
            <sz val="9"/>
            <color rgb="FF000000"/>
            <rFont val="ＭＳ Ｐゴシック"/>
          </rPr>
          <t>前年度（令和６年度）の実績を記入してください。</t>
        </r>
      </text>
    </comment>
    <comment ref="F26" authorId="0" shapeId="0">
      <text>
        <r>
          <rPr>
            <sz val="9"/>
            <color rgb="FF000000"/>
            <rFont val="ＭＳ Ｐゴシック"/>
          </rPr>
          <t>前年度（令和６年度）の実績を記入してください。</t>
        </r>
      </text>
    </comment>
    <comment ref="F27" authorId="0" shapeId="0">
      <text>
        <r>
          <rPr>
            <sz val="9"/>
            <color rgb="FF000000"/>
            <rFont val="ＭＳ Ｐゴシック"/>
          </rPr>
          <t>前年度（令和６年度）の実績を記入してください。</t>
        </r>
      </text>
    </comment>
    <comment ref="O27" authorId="0" shapeId="0">
      <text>
        <r>
          <rPr>
            <sz val="9"/>
            <color rgb="FF000000"/>
            <rFont val="ＭＳ Ｐゴシック"/>
          </rPr>
          <t>下にあるＢ-1およびＢ-2から、自動的に計算されます。</t>
        </r>
      </text>
    </comment>
    <comment ref="AK27" authorId="0" shapeId="0">
      <text>
        <r>
          <rPr>
            <sz val="9"/>
            <color rgb="FF000000"/>
            <rFont val="ＭＳ Ｐゴシック"/>
          </rPr>
          <t>Ｂとｂの合計が自動的に計算されます。</t>
        </r>
      </text>
    </comment>
    <comment ref="AR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rPr>
          <t>前年度（令和６年度）の実績を記入してください。</t>
        </r>
      </text>
    </comment>
    <comment ref="Z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rPr>
          <t>前年度（令和６年度）の実績を記入してください。</t>
        </r>
      </text>
    </comment>
    <comment ref="Z29" authorId="0" shapeId="0">
      <text>
        <r>
          <rPr>
            <sz val="9"/>
            <color rgb="FF000000"/>
            <rFont val="ＭＳ Ｐゴシック"/>
          </rPr>
          <t>同上</t>
        </r>
      </text>
    </comment>
    <comment ref="F30" authorId="0" shapeId="0">
      <text>
        <r>
          <rPr>
            <sz val="9"/>
            <color rgb="FF000000"/>
            <rFont val="ＭＳ Ｐゴシック"/>
          </rPr>
          <t>前年度（令和６年度）の実績を記入してください。</t>
        </r>
      </text>
    </comment>
    <comment ref="Q30" authorId="0" shapeId="0">
      <text>
        <r>
          <rPr>
            <sz val="9"/>
            <color rgb="FF000000"/>
            <rFont val="ＭＳ Ｐゴシック"/>
          </rPr>
          <t>右側にある3つの委託目的別内訳量から、自動的に計算されます。</t>
        </r>
      </text>
    </comment>
    <comment ref="Z30" authorId="0" shapeId="0">
      <text>
        <r>
          <rPr>
            <sz val="9"/>
            <color rgb="FF000000"/>
            <rFont val="ＭＳ Ｐゴシック"/>
          </rPr>
          <t>同上</t>
        </r>
      </text>
    </comment>
    <comment ref="AK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rPr>
          <t>前年度（令和６年度）の実績を記入してください。</t>
        </r>
      </text>
    </comment>
    <comment ref="AR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rPr>
          <t>前年度（令和６年度）の実績を記入してください。</t>
        </r>
      </text>
    </comment>
    <comment ref="F33" authorId="0" shapeId="0">
      <text>
        <r>
          <rPr>
            <sz val="9"/>
            <color rgb="FF000000"/>
            <rFont val="ＭＳ Ｐゴシック"/>
          </rPr>
          <t>前年度（令和６年度）の実績を記入してください。</t>
        </r>
      </text>
    </comment>
    <comment ref="Q33" authorId="0" shapeId="0">
      <text>
        <r>
          <rPr>
            <sz val="9"/>
            <color rgb="FF000000"/>
            <rFont val="ＭＳ Ｐゴシック"/>
          </rPr>
          <t>中間処理を経ずに、産業廃棄物を直接、埋立処分や海洋投入処分の委託をする量を記載してください。</t>
        </r>
      </text>
    </comment>
  </commentList>
</comments>
</file>

<file path=xl/comments11.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R4" authorId="0" shapeId="0">
      <text>
        <r>
          <rPr>
            <sz val="10"/>
            <color rgb="FF000000"/>
            <rFont val="ＭＳ Ｐゴシック"/>
          </rPr>
          <t>「表紙」シートで選択された○印が自動的に反映されます。</t>
        </r>
      </text>
    </comment>
    <comment ref="AT4" authorId="0" shapeId="0">
      <text>
        <r>
          <rPr>
            <sz val="10"/>
            <color rgb="FF000000"/>
            <rFont val="ＭＳ Ｐゴシック"/>
          </rPr>
          <t>「表紙」シートで選択された○印が自動的に反映されます。</t>
        </r>
      </text>
    </comment>
    <comment ref="AE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G9" authorId="0" shapeId="0">
      <text>
        <r>
          <rPr>
            <sz val="9"/>
            <color rgb="FF000000"/>
            <rFont val="ＭＳ Ｐゴシック"/>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rPr>
          <t>自ら中間処理した後の残さについて、自社の他事業場等で処理を行う量を記載してください。</t>
        </r>
      </text>
    </comment>
    <comment ref="AT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rPr>
          <t>同上</t>
        </r>
      </text>
    </comment>
    <comment ref="O18" authorId="0" shapeId="0">
      <text>
        <r>
          <rPr>
            <sz val="9"/>
            <color rgb="FF000000"/>
            <rFont val="ＭＳ Ｐゴシック"/>
          </rPr>
          <t>発生事業場内で破砕や脱水、焼却などの中間処理を行う量を記載してください。</t>
        </r>
      </text>
    </comment>
    <comment ref="X18" authorId="0" shapeId="0">
      <text>
        <r>
          <rPr>
            <sz val="9"/>
            <color rgb="FF000000"/>
            <rFont val="ＭＳ Ｐゴシック"/>
          </rPr>
          <t>⑧、⑨、※3及びｂの合計から自動的に計算されます。</t>
        </r>
      </text>
    </comment>
    <comment ref="AG18" authorId="0" shapeId="0">
      <text>
        <r>
          <rPr>
            <sz val="9"/>
            <color rgb="FF000000"/>
            <rFont val="ＭＳ Ｐゴシック"/>
          </rPr>
          <t>右にあるｂ-1およびｂ-2から、自動的に計算されます。</t>
        </r>
      </text>
    </comment>
    <comment ref="AN18" authorId="0" shapeId="0">
      <text>
        <r>
          <rPr>
            <sz val="9"/>
            <color rgb="FF000000"/>
            <rFont val="ＭＳ Ｐゴシック"/>
          </rPr>
          <t>右側にある3つの委託目的別内訳量から、自動的に計算されます。</t>
        </r>
      </text>
    </comment>
    <comment ref="AT18" authorId="0" shapeId="0">
      <text>
        <r>
          <rPr>
            <sz val="9"/>
            <color rgb="FF000000"/>
            <rFont val="ＭＳ Ｐゴシック"/>
          </rPr>
          <t>同上</t>
        </r>
      </text>
    </comment>
    <comment ref="O21" authorId="0" shapeId="0">
      <text>
        <r>
          <rPr>
            <sz val="9"/>
            <color rgb="FF000000"/>
            <rFont val="ＭＳ Ｐゴシック"/>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rPr>
          <t>前年度（令和６年度）の実績を記入してください。</t>
        </r>
      </text>
    </comment>
    <comment ref="O24" authorId="0" shapeId="0">
      <text>
        <r>
          <rPr>
            <sz val="9"/>
            <color rgb="FF000000"/>
            <rFont val="ＭＳ Ｐゴシック"/>
          </rPr>
          <t>発生事業場内での処理ではなく、自社の他事業場等で処理を行う量を記載してください。</t>
        </r>
      </text>
    </comment>
    <comment ref="AR24" authorId="0" shapeId="0">
      <text>
        <r>
          <rPr>
            <sz val="9"/>
            <color rgb="FF000000"/>
            <rFont val="ＭＳ Ｐゴシック"/>
          </rPr>
          <t>「ｂ-1中間処理委託量」の「再生利用前委託量」と「Ｂ-1中間処理委託量」の「再生利用前委託量」の合計が自動的に計算されます。</t>
        </r>
      </text>
    </comment>
    <comment ref="F25" authorId="0" shapeId="0">
      <text>
        <r>
          <rPr>
            <sz val="9"/>
            <color rgb="FF000000"/>
            <rFont val="ＭＳ Ｐゴシック"/>
          </rPr>
          <t>前年度（令和６年度）の実績を記入してください。</t>
        </r>
      </text>
    </comment>
    <comment ref="F26" authorId="0" shapeId="0">
      <text>
        <r>
          <rPr>
            <sz val="9"/>
            <color rgb="FF000000"/>
            <rFont val="ＭＳ Ｐゴシック"/>
          </rPr>
          <t>前年度（令和６年度）の実績を記入してください。</t>
        </r>
      </text>
    </comment>
    <comment ref="F27" authorId="0" shapeId="0">
      <text>
        <r>
          <rPr>
            <sz val="9"/>
            <color rgb="FF000000"/>
            <rFont val="ＭＳ Ｐゴシック"/>
          </rPr>
          <t>前年度（令和６年度）の実績を記入してください。</t>
        </r>
      </text>
    </comment>
    <comment ref="O27" authorId="0" shapeId="0">
      <text>
        <r>
          <rPr>
            <sz val="9"/>
            <color rgb="FF000000"/>
            <rFont val="ＭＳ Ｐゴシック"/>
          </rPr>
          <t>下にあるＢ-1およびＢ-2から、自動的に計算されます。</t>
        </r>
      </text>
    </comment>
    <comment ref="AK27" authorId="0" shapeId="0">
      <text>
        <r>
          <rPr>
            <sz val="9"/>
            <color rgb="FF000000"/>
            <rFont val="ＭＳ Ｐゴシック"/>
          </rPr>
          <t>Ｂとｂの合計が自動的に計算されます。</t>
        </r>
      </text>
    </comment>
    <comment ref="AR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rPr>
          <t>前年度（令和６年度）の実績を記入してください。</t>
        </r>
      </text>
    </comment>
    <comment ref="Z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rPr>
          <t>前年度（令和６年度）の実績を記入してください。</t>
        </r>
      </text>
    </comment>
    <comment ref="Z29" authorId="0" shapeId="0">
      <text>
        <r>
          <rPr>
            <sz val="9"/>
            <color rgb="FF000000"/>
            <rFont val="ＭＳ Ｐゴシック"/>
          </rPr>
          <t>同上</t>
        </r>
      </text>
    </comment>
    <comment ref="F30" authorId="0" shapeId="0">
      <text>
        <r>
          <rPr>
            <sz val="9"/>
            <color rgb="FF000000"/>
            <rFont val="ＭＳ Ｐゴシック"/>
          </rPr>
          <t>前年度（令和６年度）の実績を記入してください。</t>
        </r>
      </text>
    </comment>
    <comment ref="Q30" authorId="0" shapeId="0">
      <text>
        <r>
          <rPr>
            <sz val="9"/>
            <color rgb="FF000000"/>
            <rFont val="ＭＳ Ｐゴシック"/>
          </rPr>
          <t>右側にある3つの委託目的別内訳量から、自動的に計算されます。</t>
        </r>
      </text>
    </comment>
    <comment ref="Z30" authorId="0" shapeId="0">
      <text>
        <r>
          <rPr>
            <sz val="9"/>
            <color rgb="FF000000"/>
            <rFont val="ＭＳ Ｐゴシック"/>
          </rPr>
          <t>同上</t>
        </r>
      </text>
    </comment>
    <comment ref="AK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rPr>
          <t>前年度（令和６年度）の実績を記入してください。</t>
        </r>
      </text>
    </comment>
    <comment ref="AR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rPr>
          <t>前年度（令和６年度）の実績を記入してください。</t>
        </r>
      </text>
    </comment>
    <comment ref="F33" authorId="0" shapeId="0">
      <text>
        <r>
          <rPr>
            <sz val="9"/>
            <color rgb="FF000000"/>
            <rFont val="ＭＳ Ｐゴシック"/>
          </rPr>
          <t>前年度（令和６年度）の実績を記入してください。</t>
        </r>
      </text>
    </comment>
    <comment ref="Q33" authorId="0" shapeId="0">
      <text>
        <r>
          <rPr>
            <sz val="9"/>
            <color rgb="FF000000"/>
            <rFont val="ＭＳ Ｐゴシック"/>
          </rPr>
          <t>中間処理を経ずに、産業廃棄物を直接、埋立処分や海洋投入処分の委託をする量を記載してください。</t>
        </r>
      </text>
    </comment>
  </commentList>
</comments>
</file>

<file path=xl/comments12.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R4" authorId="0" shapeId="0">
      <text>
        <r>
          <rPr>
            <sz val="10"/>
            <color rgb="FF000000"/>
            <rFont val="ＭＳ Ｐゴシック"/>
          </rPr>
          <t>「表紙」シートで選択された○印が自動的に反映されます。</t>
        </r>
      </text>
    </comment>
    <comment ref="AT4" authorId="0" shapeId="0">
      <text>
        <r>
          <rPr>
            <sz val="10"/>
            <color rgb="FF000000"/>
            <rFont val="ＭＳ Ｐゴシック"/>
          </rPr>
          <t>「表紙」シートで選択された○印が自動的に反映されます。</t>
        </r>
      </text>
    </comment>
    <comment ref="AE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G9" authorId="0" shapeId="0">
      <text>
        <r>
          <rPr>
            <sz val="9"/>
            <color rgb="FF000000"/>
            <rFont val="ＭＳ Ｐゴシック"/>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rPr>
          <t>自ら中間処理した後の残さについて、自社の他事業場等で処理を行う量を記載してください。</t>
        </r>
      </text>
    </comment>
    <comment ref="AT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rPr>
          <t>同上</t>
        </r>
      </text>
    </comment>
    <comment ref="O18" authorId="0" shapeId="0">
      <text>
        <r>
          <rPr>
            <sz val="9"/>
            <color rgb="FF000000"/>
            <rFont val="ＭＳ Ｐゴシック"/>
          </rPr>
          <t>発生事業場内で破砕や脱水、焼却などの中間処理を行う量を記載してください。</t>
        </r>
      </text>
    </comment>
    <comment ref="X18" authorId="0" shapeId="0">
      <text>
        <r>
          <rPr>
            <sz val="9"/>
            <color rgb="FF000000"/>
            <rFont val="ＭＳ Ｐゴシック"/>
          </rPr>
          <t>⑧、⑨、※3及びｂの合計から自動的に計算されます。</t>
        </r>
      </text>
    </comment>
    <comment ref="AG18" authorId="0" shapeId="0">
      <text>
        <r>
          <rPr>
            <sz val="9"/>
            <color rgb="FF000000"/>
            <rFont val="ＭＳ Ｐゴシック"/>
          </rPr>
          <t>右にあるｂ-1およびｂ-2から、自動的に計算されます。</t>
        </r>
      </text>
    </comment>
    <comment ref="AN18" authorId="0" shapeId="0">
      <text>
        <r>
          <rPr>
            <sz val="9"/>
            <color rgb="FF000000"/>
            <rFont val="ＭＳ Ｐゴシック"/>
          </rPr>
          <t>右側にある3つの委託目的別内訳量から、自動的に計算されます。</t>
        </r>
      </text>
    </comment>
    <comment ref="AT18" authorId="0" shapeId="0">
      <text>
        <r>
          <rPr>
            <sz val="9"/>
            <color rgb="FF000000"/>
            <rFont val="ＭＳ Ｐゴシック"/>
          </rPr>
          <t>同上</t>
        </r>
      </text>
    </comment>
    <comment ref="O21" authorId="0" shapeId="0">
      <text>
        <r>
          <rPr>
            <sz val="9"/>
            <color rgb="FF000000"/>
            <rFont val="ＭＳ Ｐゴシック"/>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rPr>
          <t>前年度（令和６年度）の実績を記入してください。</t>
        </r>
      </text>
    </comment>
    <comment ref="O24" authorId="0" shapeId="0">
      <text>
        <r>
          <rPr>
            <sz val="9"/>
            <color rgb="FF000000"/>
            <rFont val="ＭＳ Ｐゴシック"/>
          </rPr>
          <t>発生事業場内での処理ではなく、自社の他事業場等で処理を行う量を記載してください。</t>
        </r>
      </text>
    </comment>
    <comment ref="AR24" authorId="0" shapeId="0">
      <text>
        <r>
          <rPr>
            <sz val="9"/>
            <color rgb="FF000000"/>
            <rFont val="ＭＳ Ｐゴシック"/>
          </rPr>
          <t>「ｂ-1中間処理委託量」の「再生利用前委託量」と「Ｂ-1中間処理委託量」の「再生利用前委託量」の合計が自動的に計算されます。</t>
        </r>
      </text>
    </comment>
    <comment ref="F25" authorId="0" shapeId="0">
      <text>
        <r>
          <rPr>
            <sz val="9"/>
            <color rgb="FF000000"/>
            <rFont val="ＭＳ Ｐゴシック"/>
          </rPr>
          <t>前年度（令和６年度）の実績を記入してください。</t>
        </r>
      </text>
    </comment>
    <comment ref="F26" authorId="0" shapeId="0">
      <text>
        <r>
          <rPr>
            <sz val="9"/>
            <color rgb="FF000000"/>
            <rFont val="ＭＳ Ｐゴシック"/>
          </rPr>
          <t>前年度（令和６年度）の実績を記入してください。</t>
        </r>
      </text>
    </comment>
    <comment ref="F27" authorId="0" shapeId="0">
      <text>
        <r>
          <rPr>
            <sz val="9"/>
            <color rgb="FF000000"/>
            <rFont val="ＭＳ Ｐゴシック"/>
          </rPr>
          <t>前年度（令和６年度）の実績を記入してください。</t>
        </r>
      </text>
    </comment>
    <comment ref="O27" authorId="0" shapeId="0">
      <text>
        <r>
          <rPr>
            <sz val="9"/>
            <color rgb="FF000000"/>
            <rFont val="ＭＳ Ｐゴシック"/>
          </rPr>
          <t>下にあるＢ-1およびＢ-2から、自動的に計算されます。</t>
        </r>
      </text>
    </comment>
    <comment ref="AK27" authorId="0" shapeId="0">
      <text>
        <r>
          <rPr>
            <sz val="9"/>
            <color rgb="FF000000"/>
            <rFont val="ＭＳ Ｐゴシック"/>
          </rPr>
          <t>Ｂとｂの合計が自動的に計算されます。</t>
        </r>
      </text>
    </comment>
    <comment ref="AR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rPr>
          <t>前年度（令和６年度）の実績を記入してください。</t>
        </r>
      </text>
    </comment>
    <comment ref="Z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rPr>
          <t>前年度（令和６年度）の実績を記入してください。</t>
        </r>
      </text>
    </comment>
    <comment ref="Z29" authorId="0" shapeId="0">
      <text>
        <r>
          <rPr>
            <sz val="9"/>
            <color rgb="FF000000"/>
            <rFont val="ＭＳ Ｐゴシック"/>
          </rPr>
          <t>同上</t>
        </r>
      </text>
    </comment>
    <comment ref="F30" authorId="0" shapeId="0">
      <text>
        <r>
          <rPr>
            <sz val="9"/>
            <color rgb="FF000000"/>
            <rFont val="ＭＳ Ｐゴシック"/>
          </rPr>
          <t>前年度（令和６年度）の実績を記入してください。</t>
        </r>
      </text>
    </comment>
    <comment ref="Q30" authorId="0" shapeId="0">
      <text>
        <r>
          <rPr>
            <sz val="9"/>
            <color rgb="FF000000"/>
            <rFont val="ＭＳ Ｐゴシック"/>
          </rPr>
          <t>右側にある3つの委託目的別内訳量から、自動的に計算されます。</t>
        </r>
      </text>
    </comment>
    <comment ref="Z30" authorId="0" shapeId="0">
      <text>
        <r>
          <rPr>
            <sz val="9"/>
            <color rgb="FF000000"/>
            <rFont val="ＭＳ Ｐゴシック"/>
          </rPr>
          <t>同上</t>
        </r>
      </text>
    </comment>
    <comment ref="AK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rPr>
          <t>前年度（令和６年度）の実績を記入してください。</t>
        </r>
      </text>
    </comment>
    <comment ref="AR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rPr>
          <t>前年度（令和６年度）の実績を記入してください。</t>
        </r>
      </text>
    </comment>
    <comment ref="F33" authorId="0" shapeId="0">
      <text>
        <r>
          <rPr>
            <sz val="9"/>
            <color rgb="FF000000"/>
            <rFont val="ＭＳ Ｐゴシック"/>
          </rPr>
          <t>前年度（令和６年度）の実績を記入してください。</t>
        </r>
      </text>
    </comment>
    <comment ref="Q33" authorId="0" shapeId="0">
      <text>
        <r>
          <rPr>
            <sz val="9"/>
            <color rgb="FF000000"/>
            <rFont val="ＭＳ Ｐゴシック"/>
          </rPr>
          <t>中間処理を経ずに、産業廃棄物を直接、埋立処分や海洋投入処分の委託をする量を記載してください。</t>
        </r>
      </text>
    </comment>
  </commentList>
</comments>
</file>

<file path=xl/comments13.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R4" authorId="0" shapeId="0">
      <text>
        <r>
          <rPr>
            <sz val="10"/>
            <color rgb="FF000000"/>
            <rFont val="ＭＳ Ｐゴシック"/>
          </rPr>
          <t>「表紙」シートで選択された○印が自動的に反映されます。</t>
        </r>
      </text>
    </comment>
    <comment ref="AT4" authorId="0" shapeId="0">
      <text>
        <r>
          <rPr>
            <sz val="10"/>
            <color rgb="FF000000"/>
            <rFont val="ＭＳ Ｐゴシック"/>
          </rPr>
          <t>「表紙」シートで選択された○印が自動的に反映されます。</t>
        </r>
      </text>
    </comment>
    <comment ref="AE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G9" authorId="0" shapeId="0">
      <text>
        <r>
          <rPr>
            <sz val="9"/>
            <color rgb="FF000000"/>
            <rFont val="ＭＳ Ｐゴシック"/>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rPr>
          <t>自ら中間処理した後の残さについて、自社の他事業場等で処理を行う量を記載してください。</t>
        </r>
      </text>
    </comment>
    <comment ref="AT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rPr>
          <t>同上</t>
        </r>
      </text>
    </comment>
    <comment ref="O18" authorId="0" shapeId="0">
      <text>
        <r>
          <rPr>
            <sz val="9"/>
            <color rgb="FF000000"/>
            <rFont val="ＭＳ Ｐゴシック"/>
          </rPr>
          <t>発生事業場内で破砕や脱水、焼却などの中間処理を行う量を記載してください。</t>
        </r>
      </text>
    </comment>
    <comment ref="X18" authorId="0" shapeId="0">
      <text>
        <r>
          <rPr>
            <sz val="9"/>
            <color rgb="FF000000"/>
            <rFont val="ＭＳ Ｐゴシック"/>
          </rPr>
          <t>⑧、⑨、※3及びｂの合計から自動的に計算されます。</t>
        </r>
      </text>
    </comment>
    <comment ref="AG18" authorId="0" shapeId="0">
      <text>
        <r>
          <rPr>
            <sz val="9"/>
            <color rgb="FF000000"/>
            <rFont val="ＭＳ Ｐゴシック"/>
          </rPr>
          <t>右にあるｂ-1およびｂ-2から、自動的に計算されます。</t>
        </r>
      </text>
    </comment>
    <comment ref="AN18" authorId="0" shapeId="0">
      <text>
        <r>
          <rPr>
            <sz val="9"/>
            <color rgb="FF000000"/>
            <rFont val="ＭＳ Ｐゴシック"/>
          </rPr>
          <t>右側にある3つの委託目的別内訳量から、自動的に計算されます。</t>
        </r>
      </text>
    </comment>
    <comment ref="AT18" authorId="0" shapeId="0">
      <text>
        <r>
          <rPr>
            <sz val="9"/>
            <color rgb="FF000000"/>
            <rFont val="ＭＳ Ｐゴシック"/>
          </rPr>
          <t>同上</t>
        </r>
      </text>
    </comment>
    <comment ref="O21" authorId="0" shapeId="0">
      <text>
        <r>
          <rPr>
            <sz val="9"/>
            <color rgb="FF000000"/>
            <rFont val="ＭＳ Ｐゴシック"/>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rPr>
          <t>前年度（令和６年度）の実績を記入してください。</t>
        </r>
      </text>
    </comment>
    <comment ref="O24" authorId="0" shapeId="0">
      <text>
        <r>
          <rPr>
            <sz val="9"/>
            <color rgb="FF000000"/>
            <rFont val="ＭＳ Ｐゴシック"/>
          </rPr>
          <t>発生事業場内での処理ではなく、自社の他事業場等で処理を行う量を記載してください。</t>
        </r>
      </text>
    </comment>
    <comment ref="AR24" authorId="0" shapeId="0">
      <text>
        <r>
          <rPr>
            <sz val="9"/>
            <color rgb="FF000000"/>
            <rFont val="ＭＳ Ｐゴシック"/>
          </rPr>
          <t>「ｂ-1中間処理委託量」の「再生利用前委託量」と「Ｂ-1中間処理委託量」の「再生利用前委託量」の合計が自動的に計算されます。</t>
        </r>
      </text>
    </comment>
    <comment ref="F25" authorId="0" shapeId="0">
      <text>
        <r>
          <rPr>
            <sz val="9"/>
            <color rgb="FF000000"/>
            <rFont val="ＭＳ Ｐゴシック"/>
          </rPr>
          <t>前年度（令和６年度）の実績を記入してください。</t>
        </r>
      </text>
    </comment>
    <comment ref="F26" authorId="0" shapeId="0">
      <text>
        <r>
          <rPr>
            <sz val="9"/>
            <color rgb="FF000000"/>
            <rFont val="ＭＳ Ｐゴシック"/>
          </rPr>
          <t>前年度（令和６年度）の実績を記入してください。</t>
        </r>
      </text>
    </comment>
    <comment ref="F27" authorId="0" shapeId="0">
      <text>
        <r>
          <rPr>
            <sz val="9"/>
            <color rgb="FF000000"/>
            <rFont val="ＭＳ Ｐゴシック"/>
          </rPr>
          <t>前年度（令和６年度）の実績を記入してください。</t>
        </r>
      </text>
    </comment>
    <comment ref="O27" authorId="0" shapeId="0">
      <text>
        <r>
          <rPr>
            <sz val="9"/>
            <color rgb="FF000000"/>
            <rFont val="ＭＳ Ｐゴシック"/>
          </rPr>
          <t>下にあるＢ-1およびＢ-2から、自動的に計算されます。</t>
        </r>
      </text>
    </comment>
    <comment ref="AK27" authorId="0" shapeId="0">
      <text>
        <r>
          <rPr>
            <sz val="9"/>
            <color rgb="FF000000"/>
            <rFont val="ＭＳ Ｐゴシック"/>
          </rPr>
          <t>Ｂとｂの合計が自動的に計算されます。</t>
        </r>
      </text>
    </comment>
    <comment ref="AR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rPr>
          <t>前年度（令和６年度）の実績を記入してください。</t>
        </r>
      </text>
    </comment>
    <comment ref="Z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rPr>
          <t>前年度（令和６年度）の実績を記入してください。</t>
        </r>
      </text>
    </comment>
    <comment ref="Z29" authorId="0" shapeId="0">
      <text>
        <r>
          <rPr>
            <sz val="9"/>
            <color rgb="FF000000"/>
            <rFont val="ＭＳ Ｐゴシック"/>
          </rPr>
          <t>同上</t>
        </r>
      </text>
    </comment>
    <comment ref="F30" authorId="0" shapeId="0">
      <text>
        <r>
          <rPr>
            <sz val="9"/>
            <color rgb="FF000000"/>
            <rFont val="ＭＳ Ｐゴシック"/>
          </rPr>
          <t>前年度（令和６年度）の実績を記入してください。</t>
        </r>
      </text>
    </comment>
    <comment ref="Q30" authorId="0" shapeId="0">
      <text>
        <r>
          <rPr>
            <sz val="9"/>
            <color rgb="FF000000"/>
            <rFont val="ＭＳ Ｐゴシック"/>
          </rPr>
          <t>右側にある3つの委託目的別内訳量から、自動的に計算されます。</t>
        </r>
      </text>
    </comment>
    <comment ref="Z30" authorId="0" shapeId="0">
      <text>
        <r>
          <rPr>
            <sz val="9"/>
            <color rgb="FF000000"/>
            <rFont val="ＭＳ Ｐゴシック"/>
          </rPr>
          <t>同上</t>
        </r>
      </text>
    </comment>
    <comment ref="AK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rPr>
          <t>前年度（令和６年度）の実績を記入してください。</t>
        </r>
      </text>
    </comment>
    <comment ref="AR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rPr>
          <t>前年度（令和６年度）の実績を記入してください。</t>
        </r>
      </text>
    </comment>
    <comment ref="F33" authorId="0" shapeId="0">
      <text>
        <r>
          <rPr>
            <sz val="9"/>
            <color rgb="FF000000"/>
            <rFont val="ＭＳ Ｐゴシック"/>
          </rPr>
          <t>前年度（令和６年度）の実績を記入してください。</t>
        </r>
      </text>
    </comment>
    <comment ref="Q33" authorId="0" shapeId="0">
      <text>
        <r>
          <rPr>
            <sz val="9"/>
            <color rgb="FF000000"/>
            <rFont val="ＭＳ Ｐゴシック"/>
          </rPr>
          <t>中間処理を経ずに、産業廃棄物を直接、埋立処分や海洋投入処分の委託をする量を記載してください。</t>
        </r>
      </text>
    </comment>
  </commentList>
</comments>
</file>

<file path=xl/comments14.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R4" authorId="0" shapeId="0">
      <text>
        <r>
          <rPr>
            <sz val="10"/>
            <color rgb="FF000000"/>
            <rFont val="ＭＳ Ｐゴシック"/>
          </rPr>
          <t>「表紙」シートで選択された○印が自動的に反映されます。</t>
        </r>
      </text>
    </comment>
    <comment ref="AT4" authorId="0" shapeId="0">
      <text>
        <r>
          <rPr>
            <sz val="10"/>
            <color rgb="FF000000"/>
            <rFont val="ＭＳ Ｐゴシック"/>
          </rPr>
          <t>「表紙」シートで選択された○印が自動的に反映されます。</t>
        </r>
      </text>
    </comment>
    <comment ref="AE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G9" authorId="0" shapeId="0">
      <text>
        <r>
          <rPr>
            <sz val="9"/>
            <color rgb="FF000000"/>
            <rFont val="ＭＳ Ｐゴシック"/>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rPr>
          <t>自ら中間処理した後の残さについて、自社の他事業場等で処理を行う量を記載してください。</t>
        </r>
      </text>
    </comment>
    <comment ref="AT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rPr>
          <t>同上</t>
        </r>
      </text>
    </comment>
    <comment ref="O18" authorId="0" shapeId="0">
      <text>
        <r>
          <rPr>
            <sz val="9"/>
            <color rgb="FF000000"/>
            <rFont val="ＭＳ Ｐゴシック"/>
          </rPr>
          <t>発生事業場内で破砕や脱水、焼却などの中間処理を行う量を記載してください。</t>
        </r>
      </text>
    </comment>
    <comment ref="X18" authorId="0" shapeId="0">
      <text>
        <r>
          <rPr>
            <sz val="9"/>
            <color rgb="FF000000"/>
            <rFont val="ＭＳ Ｐゴシック"/>
          </rPr>
          <t>⑧、⑨、※3及びｂの合計から自動的に計算されます。</t>
        </r>
      </text>
    </comment>
    <comment ref="AG18" authorId="0" shapeId="0">
      <text>
        <r>
          <rPr>
            <sz val="9"/>
            <color rgb="FF000000"/>
            <rFont val="ＭＳ Ｐゴシック"/>
          </rPr>
          <t>右にあるｂ-1およびｂ-2から、自動的に計算されます。</t>
        </r>
      </text>
    </comment>
    <comment ref="AN18" authorId="0" shapeId="0">
      <text>
        <r>
          <rPr>
            <sz val="9"/>
            <color rgb="FF000000"/>
            <rFont val="ＭＳ Ｐゴシック"/>
          </rPr>
          <t>右側にある3つの委託目的別内訳量から、自動的に計算されます。</t>
        </r>
      </text>
    </comment>
    <comment ref="AT18" authorId="0" shapeId="0">
      <text>
        <r>
          <rPr>
            <sz val="9"/>
            <color rgb="FF000000"/>
            <rFont val="ＭＳ Ｐゴシック"/>
          </rPr>
          <t>同上</t>
        </r>
      </text>
    </comment>
    <comment ref="O21" authorId="0" shapeId="0">
      <text>
        <r>
          <rPr>
            <sz val="9"/>
            <color rgb="FF000000"/>
            <rFont val="ＭＳ Ｐゴシック"/>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rPr>
          <t>前年度（令和６年度）の実績を記入してください。</t>
        </r>
      </text>
    </comment>
    <comment ref="O24" authorId="0" shapeId="0">
      <text>
        <r>
          <rPr>
            <sz val="9"/>
            <color rgb="FF000000"/>
            <rFont val="ＭＳ Ｐゴシック"/>
          </rPr>
          <t>発生事業場内での処理ではなく、自社の他事業場等で処理を行う量を記載してください。</t>
        </r>
      </text>
    </comment>
    <comment ref="AR24" authorId="0" shapeId="0">
      <text>
        <r>
          <rPr>
            <sz val="9"/>
            <color rgb="FF000000"/>
            <rFont val="ＭＳ Ｐゴシック"/>
          </rPr>
          <t>「ｂ-1中間処理委託量」の「再生利用前委託量」と「Ｂ-1中間処理委託量」の「再生利用前委託量」の合計が自動的に計算されます。</t>
        </r>
      </text>
    </comment>
    <comment ref="F25" authorId="0" shapeId="0">
      <text>
        <r>
          <rPr>
            <sz val="9"/>
            <color rgb="FF000000"/>
            <rFont val="ＭＳ Ｐゴシック"/>
          </rPr>
          <t>前年度（令和６年度）の実績を記入してください。</t>
        </r>
      </text>
    </comment>
    <comment ref="F26" authorId="0" shapeId="0">
      <text>
        <r>
          <rPr>
            <sz val="9"/>
            <color rgb="FF000000"/>
            <rFont val="ＭＳ Ｐゴシック"/>
          </rPr>
          <t>前年度（令和６年度）の実績を記入してください。</t>
        </r>
      </text>
    </comment>
    <comment ref="F27" authorId="0" shapeId="0">
      <text>
        <r>
          <rPr>
            <sz val="9"/>
            <color rgb="FF000000"/>
            <rFont val="ＭＳ Ｐゴシック"/>
          </rPr>
          <t>前年度（令和６年度）の実績を記入してください。</t>
        </r>
      </text>
    </comment>
    <comment ref="O27" authorId="0" shapeId="0">
      <text>
        <r>
          <rPr>
            <sz val="9"/>
            <color rgb="FF000000"/>
            <rFont val="ＭＳ Ｐゴシック"/>
          </rPr>
          <t>下にあるＢ-1およびＢ-2から、自動的に計算されます。</t>
        </r>
      </text>
    </comment>
    <comment ref="AK27" authorId="0" shapeId="0">
      <text>
        <r>
          <rPr>
            <sz val="9"/>
            <color rgb="FF000000"/>
            <rFont val="ＭＳ Ｐゴシック"/>
          </rPr>
          <t>Ｂとｂの合計が自動的に計算されます。</t>
        </r>
      </text>
    </comment>
    <comment ref="AR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rPr>
          <t>前年度（令和６年度）の実績を記入してください。</t>
        </r>
      </text>
    </comment>
    <comment ref="Z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rPr>
          <t>前年度（令和６年度）の実績を記入してください。</t>
        </r>
      </text>
    </comment>
    <comment ref="Z29" authorId="0" shapeId="0">
      <text>
        <r>
          <rPr>
            <sz val="9"/>
            <color rgb="FF000000"/>
            <rFont val="ＭＳ Ｐゴシック"/>
          </rPr>
          <t>同上</t>
        </r>
      </text>
    </comment>
    <comment ref="F30" authorId="0" shapeId="0">
      <text>
        <r>
          <rPr>
            <sz val="9"/>
            <color rgb="FF000000"/>
            <rFont val="ＭＳ Ｐゴシック"/>
          </rPr>
          <t>前年度（令和６年度）の実績を記入してください。</t>
        </r>
      </text>
    </comment>
    <comment ref="Q30" authorId="0" shapeId="0">
      <text>
        <r>
          <rPr>
            <sz val="9"/>
            <color rgb="FF000000"/>
            <rFont val="ＭＳ Ｐゴシック"/>
          </rPr>
          <t>右側にある3つの委託目的別内訳量から、自動的に計算されます。</t>
        </r>
      </text>
    </comment>
    <comment ref="Z30" authorId="0" shapeId="0">
      <text>
        <r>
          <rPr>
            <sz val="9"/>
            <color rgb="FF000000"/>
            <rFont val="ＭＳ Ｐゴシック"/>
          </rPr>
          <t>同上</t>
        </r>
      </text>
    </comment>
    <comment ref="AK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rPr>
          <t>前年度（令和６年度）の実績を記入してください。</t>
        </r>
      </text>
    </comment>
    <comment ref="AR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rPr>
          <t>前年度（令和６年度）の実績を記入してください。</t>
        </r>
      </text>
    </comment>
    <comment ref="F33" authorId="0" shapeId="0">
      <text>
        <r>
          <rPr>
            <sz val="9"/>
            <color rgb="FF000000"/>
            <rFont val="ＭＳ Ｐゴシック"/>
          </rPr>
          <t>前年度（令和６年度）の実績を記入してください。</t>
        </r>
      </text>
    </comment>
    <comment ref="Q33" authorId="0" shapeId="0">
      <text>
        <r>
          <rPr>
            <sz val="9"/>
            <color rgb="FF000000"/>
            <rFont val="ＭＳ Ｐゴシック"/>
          </rPr>
          <t>中間処理を経ずに、産業廃棄物を直接、埋立処分や海洋投入処分の委託をする量を記載してください。</t>
        </r>
      </text>
    </comment>
  </commentList>
</comments>
</file>

<file path=xl/comments15.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R4" authorId="0" shapeId="0">
      <text>
        <r>
          <rPr>
            <sz val="10"/>
            <color rgb="FF000000"/>
            <rFont val="ＭＳ Ｐゴシック"/>
          </rPr>
          <t>「表紙」シートで選択された○印が自動的に反映されます。</t>
        </r>
      </text>
    </comment>
    <comment ref="AT4" authorId="0" shapeId="0">
      <text>
        <r>
          <rPr>
            <sz val="10"/>
            <color rgb="FF000000"/>
            <rFont val="ＭＳ Ｐゴシック"/>
          </rPr>
          <t>「表紙」シートで選択された○印が自動的に反映されます。</t>
        </r>
      </text>
    </comment>
    <comment ref="AE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G9" authorId="0" shapeId="0">
      <text>
        <r>
          <rPr>
            <sz val="9"/>
            <color rgb="FF000000"/>
            <rFont val="ＭＳ Ｐゴシック"/>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rPr>
          <t>自ら中間処理した後の残さについて、自社の他事業場等で処理を行う量を記載してください。</t>
        </r>
      </text>
    </comment>
    <comment ref="AT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rPr>
          <t>同上</t>
        </r>
      </text>
    </comment>
    <comment ref="O18" authorId="0" shapeId="0">
      <text>
        <r>
          <rPr>
            <sz val="9"/>
            <color rgb="FF000000"/>
            <rFont val="ＭＳ Ｐゴシック"/>
          </rPr>
          <t>発生事業場内で破砕や脱水、焼却などの中間処理を行う量を記載してください。</t>
        </r>
      </text>
    </comment>
    <comment ref="X18" authorId="0" shapeId="0">
      <text>
        <r>
          <rPr>
            <sz val="9"/>
            <color rgb="FF000000"/>
            <rFont val="ＭＳ Ｐゴシック"/>
          </rPr>
          <t>⑧、⑨、※3及びｂの合計から自動的に計算されます。</t>
        </r>
      </text>
    </comment>
    <comment ref="AG18" authorId="0" shapeId="0">
      <text>
        <r>
          <rPr>
            <sz val="9"/>
            <color rgb="FF000000"/>
            <rFont val="ＭＳ Ｐゴシック"/>
          </rPr>
          <t>右にあるｂ-1およびｂ-2から、自動的に計算されます。</t>
        </r>
      </text>
    </comment>
    <comment ref="AN18" authorId="0" shapeId="0">
      <text>
        <r>
          <rPr>
            <sz val="9"/>
            <color rgb="FF000000"/>
            <rFont val="ＭＳ Ｐゴシック"/>
          </rPr>
          <t>右側にある3つの委託目的別内訳量から、自動的に計算されます。</t>
        </r>
      </text>
    </comment>
    <comment ref="AT18" authorId="0" shapeId="0">
      <text>
        <r>
          <rPr>
            <sz val="9"/>
            <color rgb="FF000000"/>
            <rFont val="ＭＳ Ｐゴシック"/>
          </rPr>
          <t>同上</t>
        </r>
      </text>
    </comment>
    <comment ref="O21" authorId="0" shapeId="0">
      <text>
        <r>
          <rPr>
            <sz val="9"/>
            <color rgb="FF000000"/>
            <rFont val="ＭＳ Ｐゴシック"/>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rPr>
          <t>前年度（令和６年度）の実績を記入してください。</t>
        </r>
      </text>
    </comment>
    <comment ref="O24" authorId="0" shapeId="0">
      <text>
        <r>
          <rPr>
            <sz val="9"/>
            <color rgb="FF000000"/>
            <rFont val="ＭＳ Ｐゴシック"/>
          </rPr>
          <t>発生事業場内での処理ではなく、自社の他事業場等で処理を行う量を記載してください。</t>
        </r>
      </text>
    </comment>
    <comment ref="AR24" authorId="0" shapeId="0">
      <text>
        <r>
          <rPr>
            <sz val="9"/>
            <color rgb="FF000000"/>
            <rFont val="ＭＳ Ｐゴシック"/>
          </rPr>
          <t>「ｂ-1中間処理委託量」の「再生利用前委託量」と「Ｂ-1中間処理委託量」の「再生利用前委託量」の合計が自動的に計算されます。</t>
        </r>
      </text>
    </comment>
    <comment ref="F25" authorId="0" shapeId="0">
      <text>
        <r>
          <rPr>
            <sz val="9"/>
            <color rgb="FF000000"/>
            <rFont val="ＭＳ Ｐゴシック"/>
          </rPr>
          <t>前年度（令和６年度）の実績を記入してください。</t>
        </r>
      </text>
    </comment>
    <comment ref="F26" authorId="0" shapeId="0">
      <text>
        <r>
          <rPr>
            <sz val="9"/>
            <color rgb="FF000000"/>
            <rFont val="ＭＳ Ｐゴシック"/>
          </rPr>
          <t>前年度（令和６年度）の実績を記入してください。</t>
        </r>
      </text>
    </comment>
    <comment ref="F27" authorId="0" shapeId="0">
      <text>
        <r>
          <rPr>
            <sz val="9"/>
            <color rgb="FF000000"/>
            <rFont val="ＭＳ Ｐゴシック"/>
          </rPr>
          <t>前年度（令和６年度）の実績を記入してください。</t>
        </r>
      </text>
    </comment>
    <comment ref="O27" authorId="0" shapeId="0">
      <text>
        <r>
          <rPr>
            <sz val="9"/>
            <color rgb="FF000000"/>
            <rFont val="ＭＳ Ｐゴシック"/>
          </rPr>
          <t>下にあるＢ-1およびＢ-2から、自動的に計算されます。</t>
        </r>
      </text>
    </comment>
    <comment ref="AK27" authorId="0" shapeId="0">
      <text>
        <r>
          <rPr>
            <sz val="9"/>
            <color rgb="FF000000"/>
            <rFont val="ＭＳ Ｐゴシック"/>
          </rPr>
          <t>Ｂとｂの合計が自動的に計算されます。</t>
        </r>
      </text>
    </comment>
    <comment ref="AR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rPr>
          <t>前年度（令和６年度）の実績を記入してください。</t>
        </r>
      </text>
    </comment>
    <comment ref="Z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rPr>
          <t>前年度（令和６年度）の実績を記入してください。</t>
        </r>
      </text>
    </comment>
    <comment ref="Z29" authorId="0" shapeId="0">
      <text>
        <r>
          <rPr>
            <sz val="9"/>
            <color rgb="FF000000"/>
            <rFont val="ＭＳ Ｐゴシック"/>
          </rPr>
          <t>同上</t>
        </r>
      </text>
    </comment>
    <comment ref="F30" authorId="0" shapeId="0">
      <text>
        <r>
          <rPr>
            <sz val="9"/>
            <color rgb="FF000000"/>
            <rFont val="ＭＳ Ｐゴシック"/>
          </rPr>
          <t>前年度（令和６年度）の実績を記入してください。</t>
        </r>
      </text>
    </comment>
    <comment ref="Q30" authorId="0" shapeId="0">
      <text>
        <r>
          <rPr>
            <sz val="9"/>
            <color rgb="FF000000"/>
            <rFont val="ＭＳ Ｐゴシック"/>
          </rPr>
          <t>右側にある3つの委託目的別内訳量から、自動的に計算されます。</t>
        </r>
      </text>
    </comment>
    <comment ref="Z30" authorId="0" shapeId="0">
      <text>
        <r>
          <rPr>
            <sz val="9"/>
            <color rgb="FF000000"/>
            <rFont val="ＭＳ Ｐゴシック"/>
          </rPr>
          <t>同上</t>
        </r>
      </text>
    </comment>
    <comment ref="AK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rPr>
          <t>前年度（令和６年度）の実績を記入してください。</t>
        </r>
      </text>
    </comment>
    <comment ref="AR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rPr>
          <t>前年度（令和６年度）の実績を記入してください。</t>
        </r>
      </text>
    </comment>
    <comment ref="F33" authorId="0" shapeId="0">
      <text>
        <r>
          <rPr>
            <sz val="9"/>
            <color rgb="FF000000"/>
            <rFont val="ＭＳ Ｐゴシック"/>
          </rPr>
          <t>前年度（令和６年度）の実績を記入してください。</t>
        </r>
      </text>
    </comment>
    <comment ref="Q33" authorId="0" shapeId="0">
      <text>
        <r>
          <rPr>
            <sz val="9"/>
            <color rgb="FF000000"/>
            <rFont val="ＭＳ Ｐゴシック"/>
          </rPr>
          <t>中間処理を経ずに、産業廃棄物を直接、埋立処分や海洋投入処分の委託をする量を記載してください。</t>
        </r>
      </text>
    </comment>
  </commentList>
</comments>
</file>

<file path=xl/comments16.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R4" authorId="0" shapeId="0">
      <text>
        <r>
          <rPr>
            <sz val="10"/>
            <color rgb="FF000000"/>
            <rFont val="ＭＳ Ｐゴシック"/>
          </rPr>
          <t>「表紙」シートで選択された○印が自動的に反映されます。</t>
        </r>
      </text>
    </comment>
    <comment ref="AT4" authorId="0" shapeId="0">
      <text>
        <r>
          <rPr>
            <sz val="10"/>
            <color rgb="FF000000"/>
            <rFont val="ＭＳ Ｐゴシック"/>
          </rPr>
          <t>「表紙」シートで選択された○印が自動的に反映されます。</t>
        </r>
      </text>
    </comment>
    <comment ref="AE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G9" authorId="0" shapeId="0">
      <text>
        <r>
          <rPr>
            <sz val="9"/>
            <color rgb="FF000000"/>
            <rFont val="ＭＳ Ｐゴシック"/>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rPr>
          <t>自ら中間処理した後の残さについて、自社の他事業場等で処理を行う量を記載してください。</t>
        </r>
      </text>
    </comment>
    <comment ref="AT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rPr>
          <t>同上</t>
        </r>
      </text>
    </comment>
    <comment ref="O18" authorId="0" shapeId="0">
      <text>
        <r>
          <rPr>
            <sz val="9"/>
            <color rgb="FF000000"/>
            <rFont val="ＭＳ Ｐゴシック"/>
          </rPr>
          <t>発生事業場内で破砕や脱水、焼却などの中間処理を行う量を記載してください。</t>
        </r>
      </text>
    </comment>
    <comment ref="X18" authorId="0" shapeId="0">
      <text>
        <r>
          <rPr>
            <sz val="9"/>
            <color rgb="FF000000"/>
            <rFont val="ＭＳ Ｐゴシック"/>
          </rPr>
          <t>⑧、⑨、※3及びｂの合計から自動的に計算されます。</t>
        </r>
      </text>
    </comment>
    <comment ref="AG18" authorId="0" shapeId="0">
      <text>
        <r>
          <rPr>
            <sz val="9"/>
            <color rgb="FF000000"/>
            <rFont val="ＭＳ Ｐゴシック"/>
          </rPr>
          <t>右にあるｂ-1およびｂ-2から、自動的に計算されます。</t>
        </r>
      </text>
    </comment>
    <comment ref="AN18" authorId="0" shapeId="0">
      <text>
        <r>
          <rPr>
            <sz val="9"/>
            <color rgb="FF000000"/>
            <rFont val="ＭＳ Ｐゴシック"/>
          </rPr>
          <t>右側にある3つの委託目的別内訳量から、自動的に計算されます。</t>
        </r>
      </text>
    </comment>
    <comment ref="AT18" authorId="0" shapeId="0">
      <text>
        <r>
          <rPr>
            <sz val="9"/>
            <color rgb="FF000000"/>
            <rFont val="ＭＳ Ｐゴシック"/>
          </rPr>
          <t>同上</t>
        </r>
      </text>
    </comment>
    <comment ref="O21" authorId="0" shapeId="0">
      <text>
        <r>
          <rPr>
            <sz val="9"/>
            <color rgb="FF000000"/>
            <rFont val="ＭＳ Ｐゴシック"/>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rPr>
          <t>前年度（令和６年度）の実績を記入してください。</t>
        </r>
      </text>
    </comment>
    <comment ref="O24" authorId="0" shapeId="0">
      <text>
        <r>
          <rPr>
            <sz val="9"/>
            <color rgb="FF000000"/>
            <rFont val="ＭＳ Ｐゴシック"/>
          </rPr>
          <t>発生事業場内での処理ではなく、自社の他事業場等で処理を行う量を記載してください。</t>
        </r>
      </text>
    </comment>
    <comment ref="AR24" authorId="0" shapeId="0">
      <text>
        <r>
          <rPr>
            <sz val="9"/>
            <color rgb="FF000000"/>
            <rFont val="ＭＳ Ｐゴシック"/>
          </rPr>
          <t>「ｂ-1中間処理委託量」の「再生利用前委託量」と「Ｂ-1中間処理委託量」の「再生利用前委託量」の合計が自動的に計算されます。</t>
        </r>
      </text>
    </comment>
    <comment ref="F25" authorId="0" shapeId="0">
      <text>
        <r>
          <rPr>
            <sz val="9"/>
            <color rgb="FF000000"/>
            <rFont val="ＭＳ Ｐゴシック"/>
          </rPr>
          <t>前年度（令和６年度）の実績を記入してください。</t>
        </r>
      </text>
    </comment>
    <comment ref="F26" authorId="0" shapeId="0">
      <text>
        <r>
          <rPr>
            <sz val="9"/>
            <color rgb="FF000000"/>
            <rFont val="ＭＳ Ｐゴシック"/>
          </rPr>
          <t>前年度（令和６年度）の実績を記入してください。</t>
        </r>
      </text>
    </comment>
    <comment ref="F27" authorId="0" shapeId="0">
      <text>
        <r>
          <rPr>
            <sz val="9"/>
            <color rgb="FF000000"/>
            <rFont val="ＭＳ Ｐゴシック"/>
          </rPr>
          <t>前年度（令和６年度）の実績を記入してください。</t>
        </r>
      </text>
    </comment>
    <comment ref="O27" authorId="0" shapeId="0">
      <text>
        <r>
          <rPr>
            <sz val="9"/>
            <color rgb="FF000000"/>
            <rFont val="ＭＳ Ｐゴシック"/>
          </rPr>
          <t>下にあるＢ-1およびＢ-2から、自動的に計算されます。</t>
        </r>
      </text>
    </comment>
    <comment ref="AK27" authorId="0" shapeId="0">
      <text>
        <r>
          <rPr>
            <sz val="9"/>
            <color rgb="FF000000"/>
            <rFont val="ＭＳ Ｐゴシック"/>
          </rPr>
          <t>Ｂとｂの合計が自動的に計算されます。</t>
        </r>
      </text>
    </comment>
    <comment ref="AR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rPr>
          <t>前年度（令和６年度）の実績を記入してください。</t>
        </r>
      </text>
    </comment>
    <comment ref="Z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rPr>
          <t>前年度（令和６年度）の実績を記入してください。</t>
        </r>
      </text>
    </comment>
    <comment ref="Z29" authorId="0" shapeId="0">
      <text>
        <r>
          <rPr>
            <sz val="9"/>
            <color rgb="FF000000"/>
            <rFont val="ＭＳ Ｐゴシック"/>
          </rPr>
          <t>同上</t>
        </r>
      </text>
    </comment>
    <comment ref="F30" authorId="0" shapeId="0">
      <text>
        <r>
          <rPr>
            <sz val="9"/>
            <color rgb="FF000000"/>
            <rFont val="ＭＳ Ｐゴシック"/>
          </rPr>
          <t>前年度（令和６年度）の実績を記入してください。</t>
        </r>
      </text>
    </comment>
    <comment ref="Q30" authorId="0" shapeId="0">
      <text>
        <r>
          <rPr>
            <sz val="9"/>
            <color rgb="FF000000"/>
            <rFont val="ＭＳ Ｐゴシック"/>
          </rPr>
          <t>右側にある3つの委託目的別内訳量から、自動的に計算されます。</t>
        </r>
      </text>
    </comment>
    <comment ref="Z30" authorId="0" shapeId="0">
      <text>
        <r>
          <rPr>
            <sz val="9"/>
            <color rgb="FF000000"/>
            <rFont val="ＭＳ Ｐゴシック"/>
          </rPr>
          <t>同上</t>
        </r>
      </text>
    </comment>
    <comment ref="AK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rPr>
          <t>前年度（令和６年度）の実績を記入してください。</t>
        </r>
      </text>
    </comment>
    <comment ref="AR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rPr>
          <t>前年度（令和６年度）の実績を記入してください。</t>
        </r>
      </text>
    </comment>
    <comment ref="F33" authorId="0" shapeId="0">
      <text>
        <r>
          <rPr>
            <sz val="9"/>
            <color rgb="FF000000"/>
            <rFont val="ＭＳ Ｐゴシック"/>
          </rPr>
          <t>前年度（令和６年度）の実績を記入してください。</t>
        </r>
      </text>
    </comment>
    <comment ref="Q33" authorId="0" shapeId="0">
      <text>
        <r>
          <rPr>
            <sz val="9"/>
            <color rgb="FF000000"/>
            <rFont val="ＭＳ Ｐゴシック"/>
          </rPr>
          <t>中間処理を経ずに、産業廃棄物を直接、埋立処分や海洋投入処分の委託をする量を記載してください。</t>
        </r>
      </text>
    </comment>
  </commentList>
</comments>
</file>

<file path=xl/comments17.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R4" authorId="0" shapeId="0">
      <text>
        <r>
          <rPr>
            <sz val="10"/>
            <color rgb="FF000000"/>
            <rFont val="ＭＳ Ｐゴシック"/>
          </rPr>
          <t>「表紙」シートで選択された○印が自動的に反映されます。</t>
        </r>
      </text>
    </comment>
    <comment ref="AT4" authorId="0" shapeId="0">
      <text>
        <r>
          <rPr>
            <sz val="10"/>
            <color rgb="FF000000"/>
            <rFont val="ＭＳ Ｐゴシック"/>
          </rPr>
          <t>「表紙」シートで選択された○印が自動的に反映されます。</t>
        </r>
      </text>
    </comment>
    <comment ref="AE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G9" authorId="0" shapeId="0">
      <text>
        <r>
          <rPr>
            <sz val="9"/>
            <color rgb="FF000000"/>
            <rFont val="ＭＳ Ｐゴシック"/>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rPr>
          <t>自ら中間処理した後の残さについて、自社の他事業場等で処理を行う量を記載してください。</t>
        </r>
      </text>
    </comment>
    <comment ref="AT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rPr>
          <t>同上</t>
        </r>
      </text>
    </comment>
    <comment ref="O18" authorId="0" shapeId="0">
      <text>
        <r>
          <rPr>
            <sz val="9"/>
            <color rgb="FF000000"/>
            <rFont val="ＭＳ Ｐゴシック"/>
          </rPr>
          <t>発生事業場内で破砕や脱水、焼却などの中間処理を行う量を記載してください。</t>
        </r>
      </text>
    </comment>
    <comment ref="X18" authorId="0" shapeId="0">
      <text>
        <r>
          <rPr>
            <sz val="9"/>
            <color rgb="FF000000"/>
            <rFont val="ＭＳ Ｐゴシック"/>
          </rPr>
          <t>⑧、⑨、※3及びｂの合計から自動的に計算されます。</t>
        </r>
      </text>
    </comment>
    <comment ref="AG18" authorId="0" shapeId="0">
      <text>
        <r>
          <rPr>
            <sz val="9"/>
            <color rgb="FF000000"/>
            <rFont val="ＭＳ Ｐゴシック"/>
          </rPr>
          <t>右にあるｂ-1およびｂ-2から、自動的に計算されます。</t>
        </r>
      </text>
    </comment>
    <comment ref="AN18" authorId="0" shapeId="0">
      <text>
        <r>
          <rPr>
            <sz val="9"/>
            <color rgb="FF000000"/>
            <rFont val="ＭＳ Ｐゴシック"/>
          </rPr>
          <t>右側にある3つの委託目的別内訳量から、自動的に計算されます。</t>
        </r>
      </text>
    </comment>
    <comment ref="AT18" authorId="0" shapeId="0">
      <text>
        <r>
          <rPr>
            <sz val="9"/>
            <color rgb="FF000000"/>
            <rFont val="ＭＳ Ｐゴシック"/>
          </rPr>
          <t>同上</t>
        </r>
      </text>
    </comment>
    <comment ref="O21" authorId="0" shapeId="0">
      <text>
        <r>
          <rPr>
            <sz val="9"/>
            <color rgb="FF000000"/>
            <rFont val="ＭＳ Ｐゴシック"/>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rPr>
          <t>前年度（令和６年度）の実績を記入してください。</t>
        </r>
      </text>
    </comment>
    <comment ref="O24" authorId="0" shapeId="0">
      <text>
        <r>
          <rPr>
            <sz val="9"/>
            <color rgb="FF000000"/>
            <rFont val="ＭＳ Ｐゴシック"/>
          </rPr>
          <t>発生事業場内での処理ではなく、自社の他事業場等で処理を行う量を記載してください。</t>
        </r>
      </text>
    </comment>
    <comment ref="AR24" authorId="0" shapeId="0">
      <text>
        <r>
          <rPr>
            <sz val="9"/>
            <color rgb="FF000000"/>
            <rFont val="ＭＳ Ｐゴシック"/>
          </rPr>
          <t>「ｂ-1中間処理委託量」の「再生利用前委託量」と「Ｂ-1中間処理委託量」の「再生利用前委託量」の合計が自動的に計算されます。</t>
        </r>
      </text>
    </comment>
    <comment ref="F25" authorId="0" shapeId="0">
      <text>
        <r>
          <rPr>
            <sz val="9"/>
            <color rgb="FF000000"/>
            <rFont val="ＭＳ Ｐゴシック"/>
          </rPr>
          <t>前年度（令和６年度）の実績を記入してください。</t>
        </r>
      </text>
    </comment>
    <comment ref="F26" authorId="0" shapeId="0">
      <text>
        <r>
          <rPr>
            <sz val="9"/>
            <color rgb="FF000000"/>
            <rFont val="ＭＳ Ｐゴシック"/>
          </rPr>
          <t>前年度（令和６年度）の実績を記入してください。</t>
        </r>
      </text>
    </comment>
    <comment ref="F27" authorId="0" shapeId="0">
      <text>
        <r>
          <rPr>
            <sz val="9"/>
            <color rgb="FF000000"/>
            <rFont val="ＭＳ Ｐゴシック"/>
          </rPr>
          <t>前年度（令和６年度）の実績を記入してください。</t>
        </r>
      </text>
    </comment>
    <comment ref="O27" authorId="0" shapeId="0">
      <text>
        <r>
          <rPr>
            <sz val="9"/>
            <color rgb="FF000000"/>
            <rFont val="ＭＳ Ｐゴシック"/>
          </rPr>
          <t>下にあるＢ-1およびＢ-2から、自動的に計算されます。</t>
        </r>
      </text>
    </comment>
    <comment ref="AK27" authorId="0" shapeId="0">
      <text>
        <r>
          <rPr>
            <sz val="9"/>
            <color rgb="FF000000"/>
            <rFont val="ＭＳ Ｐゴシック"/>
          </rPr>
          <t>Ｂとｂの合計が自動的に計算されます。</t>
        </r>
      </text>
    </comment>
    <comment ref="AR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rPr>
          <t>前年度（令和６年度）の実績を記入してください。</t>
        </r>
      </text>
    </comment>
    <comment ref="Z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rPr>
          <t>前年度（令和６年度）の実績を記入してください。</t>
        </r>
      </text>
    </comment>
    <comment ref="Z29" authorId="0" shapeId="0">
      <text>
        <r>
          <rPr>
            <sz val="9"/>
            <color rgb="FF000000"/>
            <rFont val="ＭＳ Ｐゴシック"/>
          </rPr>
          <t>同上</t>
        </r>
      </text>
    </comment>
    <comment ref="F30" authorId="0" shapeId="0">
      <text>
        <r>
          <rPr>
            <sz val="9"/>
            <color rgb="FF000000"/>
            <rFont val="ＭＳ Ｐゴシック"/>
          </rPr>
          <t>前年度（令和６年度）の実績を記入してください。</t>
        </r>
      </text>
    </comment>
    <comment ref="Q30" authorId="0" shapeId="0">
      <text>
        <r>
          <rPr>
            <sz val="9"/>
            <color rgb="FF000000"/>
            <rFont val="ＭＳ Ｐゴシック"/>
          </rPr>
          <t>右側にある3つの委託目的別内訳量から、自動的に計算されます。</t>
        </r>
      </text>
    </comment>
    <comment ref="Z30" authorId="0" shapeId="0">
      <text>
        <r>
          <rPr>
            <sz val="9"/>
            <color rgb="FF000000"/>
            <rFont val="ＭＳ Ｐゴシック"/>
          </rPr>
          <t>同上</t>
        </r>
      </text>
    </comment>
    <comment ref="AK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rPr>
          <t>前年度（令和６年度）の実績を記入してください。</t>
        </r>
      </text>
    </comment>
    <comment ref="AR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rPr>
          <t>前年度（令和６年度）の実績を記入してください。</t>
        </r>
      </text>
    </comment>
    <comment ref="F33" authorId="0" shapeId="0">
      <text>
        <r>
          <rPr>
            <sz val="9"/>
            <color rgb="FF000000"/>
            <rFont val="ＭＳ Ｐゴシック"/>
          </rPr>
          <t>前年度（令和６年度）の実績を記入してください。</t>
        </r>
      </text>
    </comment>
    <comment ref="Q33" authorId="0" shapeId="0">
      <text>
        <r>
          <rPr>
            <sz val="9"/>
            <color rgb="FF000000"/>
            <rFont val="ＭＳ Ｐゴシック"/>
          </rPr>
          <t>中間処理を経ずに、産業廃棄物を直接、埋立処分や海洋投入処分の委託をする量を記載してください。</t>
        </r>
      </text>
    </comment>
  </commentList>
</comments>
</file>

<file path=xl/comments18.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R4" authorId="0" shapeId="0">
      <text>
        <r>
          <rPr>
            <sz val="10"/>
            <color rgb="FF000000"/>
            <rFont val="ＭＳ Ｐゴシック"/>
          </rPr>
          <t>「表紙」シートで選択された○印が自動的に反映されます。</t>
        </r>
      </text>
    </comment>
    <comment ref="AT4" authorId="0" shapeId="0">
      <text>
        <r>
          <rPr>
            <sz val="10"/>
            <color rgb="FF000000"/>
            <rFont val="ＭＳ Ｐゴシック"/>
          </rPr>
          <t>「表紙」シートで選択された○印が自動的に反映されます。</t>
        </r>
      </text>
    </comment>
    <comment ref="AE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G9" authorId="0" shapeId="0">
      <text>
        <r>
          <rPr>
            <sz val="9"/>
            <color rgb="FF000000"/>
            <rFont val="ＭＳ Ｐゴシック"/>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rPr>
          <t>自ら中間処理した後の残さについて、自社の他事業場等で処理を行う量を記載してください。</t>
        </r>
      </text>
    </comment>
    <comment ref="AT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rPr>
          <t>同上</t>
        </r>
      </text>
    </comment>
    <comment ref="O18" authorId="0" shapeId="0">
      <text>
        <r>
          <rPr>
            <sz val="9"/>
            <color rgb="FF000000"/>
            <rFont val="ＭＳ Ｐゴシック"/>
          </rPr>
          <t>発生事業場内で破砕や脱水、焼却などの中間処理を行う量を記載してください。</t>
        </r>
      </text>
    </comment>
    <comment ref="X18" authorId="0" shapeId="0">
      <text>
        <r>
          <rPr>
            <sz val="9"/>
            <color rgb="FF000000"/>
            <rFont val="ＭＳ Ｐゴシック"/>
          </rPr>
          <t>⑧、⑨、※3及びｂの合計から自動的に計算されます。</t>
        </r>
      </text>
    </comment>
    <comment ref="AG18" authorId="0" shapeId="0">
      <text>
        <r>
          <rPr>
            <sz val="9"/>
            <color rgb="FF000000"/>
            <rFont val="ＭＳ Ｐゴシック"/>
          </rPr>
          <t>右にあるｂ-1およびｂ-2から、自動的に計算されます。</t>
        </r>
      </text>
    </comment>
    <comment ref="AN18" authorId="0" shapeId="0">
      <text>
        <r>
          <rPr>
            <sz val="9"/>
            <color rgb="FF000000"/>
            <rFont val="ＭＳ Ｐゴシック"/>
          </rPr>
          <t>右側にある3つの委託目的別内訳量から、自動的に計算されます。</t>
        </r>
      </text>
    </comment>
    <comment ref="AT18" authorId="0" shapeId="0">
      <text>
        <r>
          <rPr>
            <sz val="9"/>
            <color rgb="FF000000"/>
            <rFont val="ＭＳ Ｐゴシック"/>
          </rPr>
          <t>同上</t>
        </r>
      </text>
    </comment>
    <comment ref="O21" authorId="0" shapeId="0">
      <text>
        <r>
          <rPr>
            <sz val="9"/>
            <color rgb="FF000000"/>
            <rFont val="ＭＳ Ｐゴシック"/>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rPr>
          <t>前年度（令和６年度）の実績を記入してください。</t>
        </r>
      </text>
    </comment>
    <comment ref="O24" authorId="0" shapeId="0">
      <text>
        <r>
          <rPr>
            <sz val="9"/>
            <color rgb="FF000000"/>
            <rFont val="ＭＳ Ｐゴシック"/>
          </rPr>
          <t>発生事業場内での処理ではなく、自社の他事業場等で処理を行う量を記載してください。</t>
        </r>
      </text>
    </comment>
    <comment ref="AR24" authorId="0" shapeId="0">
      <text>
        <r>
          <rPr>
            <sz val="9"/>
            <color rgb="FF000000"/>
            <rFont val="ＭＳ Ｐゴシック"/>
          </rPr>
          <t>「ｂ-1中間処理委託量」の「再生利用前委託量」と「Ｂ-1中間処理委託量」の「再生利用前委託量」の合計が自動的に計算されます。</t>
        </r>
      </text>
    </comment>
    <comment ref="F25" authorId="0" shapeId="0">
      <text>
        <r>
          <rPr>
            <sz val="9"/>
            <color rgb="FF000000"/>
            <rFont val="ＭＳ Ｐゴシック"/>
          </rPr>
          <t>前年度（令和６年度）の実績を記入してください。</t>
        </r>
      </text>
    </comment>
    <comment ref="F26" authorId="0" shapeId="0">
      <text>
        <r>
          <rPr>
            <sz val="9"/>
            <color rgb="FF000000"/>
            <rFont val="ＭＳ Ｐゴシック"/>
          </rPr>
          <t>前年度（令和６年度）の実績を記入してください。</t>
        </r>
      </text>
    </comment>
    <comment ref="F27" authorId="0" shapeId="0">
      <text>
        <r>
          <rPr>
            <sz val="9"/>
            <color rgb="FF000000"/>
            <rFont val="ＭＳ Ｐゴシック"/>
          </rPr>
          <t>前年度（令和６年度）の実績を記入してください。</t>
        </r>
      </text>
    </comment>
    <comment ref="O27" authorId="0" shapeId="0">
      <text>
        <r>
          <rPr>
            <sz val="9"/>
            <color rgb="FF000000"/>
            <rFont val="ＭＳ Ｐゴシック"/>
          </rPr>
          <t>下にあるＢ-1およびＢ-2から、自動的に計算されます。</t>
        </r>
      </text>
    </comment>
    <comment ref="AK27" authorId="0" shapeId="0">
      <text>
        <r>
          <rPr>
            <sz val="9"/>
            <color rgb="FF000000"/>
            <rFont val="ＭＳ Ｐゴシック"/>
          </rPr>
          <t>Ｂとｂの合計が自動的に計算されます。</t>
        </r>
      </text>
    </comment>
    <comment ref="AR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rPr>
          <t>前年度（令和６年度）の実績を記入してください。</t>
        </r>
      </text>
    </comment>
    <comment ref="Z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rPr>
          <t>前年度（令和６年度）の実績を記入してください。</t>
        </r>
      </text>
    </comment>
    <comment ref="Z29" authorId="0" shapeId="0">
      <text>
        <r>
          <rPr>
            <sz val="9"/>
            <color rgb="FF000000"/>
            <rFont val="ＭＳ Ｐゴシック"/>
          </rPr>
          <t>同上</t>
        </r>
      </text>
    </comment>
    <comment ref="F30" authorId="0" shapeId="0">
      <text>
        <r>
          <rPr>
            <sz val="9"/>
            <color rgb="FF000000"/>
            <rFont val="ＭＳ Ｐゴシック"/>
          </rPr>
          <t>前年度（令和６年度）の実績を記入してください。</t>
        </r>
      </text>
    </comment>
    <comment ref="Q30" authorId="0" shapeId="0">
      <text>
        <r>
          <rPr>
            <sz val="9"/>
            <color rgb="FF000000"/>
            <rFont val="ＭＳ Ｐゴシック"/>
          </rPr>
          <t>右側にある3つの委託目的別内訳量から、自動的に計算されます。</t>
        </r>
      </text>
    </comment>
    <comment ref="Z30" authorId="0" shapeId="0">
      <text>
        <r>
          <rPr>
            <sz val="9"/>
            <color rgb="FF000000"/>
            <rFont val="ＭＳ Ｐゴシック"/>
          </rPr>
          <t>同上</t>
        </r>
      </text>
    </comment>
    <comment ref="AK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rPr>
          <t>前年度（令和６年度）の実績を記入してください。</t>
        </r>
      </text>
    </comment>
    <comment ref="AR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rPr>
          <t>前年度（令和６年度）の実績を記入してください。</t>
        </r>
      </text>
    </comment>
    <comment ref="F33" authorId="0" shapeId="0">
      <text>
        <r>
          <rPr>
            <sz val="9"/>
            <color rgb="FF000000"/>
            <rFont val="ＭＳ Ｐゴシック"/>
          </rPr>
          <t>前年度（令和６年度）の実績を記入してください。</t>
        </r>
      </text>
    </comment>
    <comment ref="Q33" authorId="0" shapeId="0">
      <text>
        <r>
          <rPr>
            <sz val="9"/>
            <color rgb="FF000000"/>
            <rFont val="ＭＳ Ｐゴシック"/>
          </rPr>
          <t>中間処理を経ずに、産業廃棄物を直接、埋立処分や海洋投入処分の委託をする量を記載してください。</t>
        </r>
      </text>
    </comment>
  </commentList>
</comments>
</file>

<file path=xl/comments19.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R4" authorId="0" shapeId="0">
      <text>
        <r>
          <rPr>
            <sz val="10"/>
            <color rgb="FF000000"/>
            <rFont val="ＭＳ Ｐゴシック"/>
          </rPr>
          <t>「表紙」シートで選択された○印が自動的に反映されます。</t>
        </r>
      </text>
    </comment>
    <comment ref="AT4" authorId="0" shapeId="0">
      <text>
        <r>
          <rPr>
            <sz val="10"/>
            <color rgb="FF000000"/>
            <rFont val="ＭＳ Ｐゴシック"/>
          </rPr>
          <t>「表紙」シートで選択された○印が自動的に反映されます。</t>
        </r>
      </text>
    </comment>
    <comment ref="AE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G9" authorId="0" shapeId="0">
      <text>
        <r>
          <rPr>
            <sz val="9"/>
            <color rgb="FF000000"/>
            <rFont val="ＭＳ Ｐゴシック"/>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rPr>
          <t>自ら中間処理した後の残さについて、自社の他事業場等で処理を行う量を記載してください。</t>
        </r>
      </text>
    </comment>
    <comment ref="AT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rPr>
          <t>同上</t>
        </r>
      </text>
    </comment>
    <comment ref="O18" authorId="0" shapeId="0">
      <text>
        <r>
          <rPr>
            <sz val="9"/>
            <color rgb="FF000000"/>
            <rFont val="ＭＳ Ｐゴシック"/>
          </rPr>
          <t>発生事業場内で破砕や脱水、焼却などの中間処理を行う量を記載してください。</t>
        </r>
      </text>
    </comment>
    <comment ref="X18" authorId="0" shapeId="0">
      <text>
        <r>
          <rPr>
            <sz val="9"/>
            <color rgb="FF000000"/>
            <rFont val="ＭＳ Ｐゴシック"/>
          </rPr>
          <t>⑧、⑨、※3及びｂの合計から自動的に計算されます。</t>
        </r>
      </text>
    </comment>
    <comment ref="AG18" authorId="0" shapeId="0">
      <text>
        <r>
          <rPr>
            <sz val="9"/>
            <color rgb="FF000000"/>
            <rFont val="ＭＳ Ｐゴシック"/>
          </rPr>
          <t>右にあるｂ-1およびｂ-2から、自動的に計算されます。</t>
        </r>
      </text>
    </comment>
    <comment ref="AN18" authorId="0" shapeId="0">
      <text>
        <r>
          <rPr>
            <sz val="9"/>
            <color rgb="FF000000"/>
            <rFont val="ＭＳ Ｐゴシック"/>
          </rPr>
          <t>右側にある3つの委託目的別内訳量から、自動的に計算されます。</t>
        </r>
      </text>
    </comment>
    <comment ref="AT18" authorId="0" shapeId="0">
      <text>
        <r>
          <rPr>
            <sz val="9"/>
            <color rgb="FF000000"/>
            <rFont val="ＭＳ Ｐゴシック"/>
          </rPr>
          <t>同上</t>
        </r>
      </text>
    </comment>
    <comment ref="O21" authorId="0" shapeId="0">
      <text>
        <r>
          <rPr>
            <sz val="9"/>
            <color rgb="FF000000"/>
            <rFont val="ＭＳ Ｐゴシック"/>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rPr>
          <t>前年度（令和６年度）の実績を記入してください。</t>
        </r>
      </text>
    </comment>
    <comment ref="O24" authorId="0" shapeId="0">
      <text>
        <r>
          <rPr>
            <sz val="9"/>
            <color rgb="FF000000"/>
            <rFont val="ＭＳ Ｐゴシック"/>
          </rPr>
          <t>発生事業場内での処理ではなく、自社の他事業場等で処理を行う量を記載してください。</t>
        </r>
      </text>
    </comment>
    <comment ref="AR24" authorId="0" shapeId="0">
      <text>
        <r>
          <rPr>
            <sz val="9"/>
            <color rgb="FF000000"/>
            <rFont val="ＭＳ Ｐゴシック"/>
          </rPr>
          <t>「ｂ-1中間処理委託量」の「再生利用前委託量」と「Ｂ-1中間処理委託量」の「再生利用前委託量」の合計が自動的に計算されます。</t>
        </r>
      </text>
    </comment>
    <comment ref="F25" authorId="0" shapeId="0">
      <text>
        <r>
          <rPr>
            <sz val="9"/>
            <color rgb="FF000000"/>
            <rFont val="ＭＳ Ｐゴシック"/>
          </rPr>
          <t>前年度（令和６年度）の実績を記入してください。</t>
        </r>
      </text>
    </comment>
    <comment ref="F26" authorId="0" shapeId="0">
      <text>
        <r>
          <rPr>
            <sz val="9"/>
            <color rgb="FF000000"/>
            <rFont val="ＭＳ Ｐゴシック"/>
          </rPr>
          <t>前年度（令和６年度）の実績を記入してください。</t>
        </r>
      </text>
    </comment>
    <comment ref="F27" authorId="0" shapeId="0">
      <text>
        <r>
          <rPr>
            <sz val="9"/>
            <color rgb="FF000000"/>
            <rFont val="ＭＳ Ｐゴシック"/>
          </rPr>
          <t>前年度（令和６年度）の実績を記入してください。</t>
        </r>
      </text>
    </comment>
    <comment ref="O27" authorId="0" shapeId="0">
      <text>
        <r>
          <rPr>
            <sz val="9"/>
            <color rgb="FF000000"/>
            <rFont val="ＭＳ Ｐゴシック"/>
          </rPr>
          <t>下にあるＢ-1およびＢ-2から、自動的に計算されます。</t>
        </r>
      </text>
    </comment>
    <comment ref="AK27" authorId="0" shapeId="0">
      <text>
        <r>
          <rPr>
            <sz val="9"/>
            <color rgb="FF000000"/>
            <rFont val="ＭＳ Ｐゴシック"/>
          </rPr>
          <t>Ｂとｂの合計が自動的に計算されます。</t>
        </r>
      </text>
    </comment>
    <comment ref="AR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rPr>
          <t>前年度（令和６年度）の実績を記入してください。</t>
        </r>
      </text>
    </comment>
    <comment ref="Z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rPr>
          <t>前年度（令和６年度）の実績を記入してください。</t>
        </r>
      </text>
    </comment>
    <comment ref="Z29" authorId="0" shapeId="0">
      <text>
        <r>
          <rPr>
            <sz val="9"/>
            <color rgb="FF000000"/>
            <rFont val="ＭＳ Ｐゴシック"/>
          </rPr>
          <t>同上</t>
        </r>
      </text>
    </comment>
    <comment ref="F30" authorId="0" shapeId="0">
      <text>
        <r>
          <rPr>
            <sz val="9"/>
            <color rgb="FF000000"/>
            <rFont val="ＭＳ Ｐゴシック"/>
          </rPr>
          <t>前年度（令和６年度）の実績を記入してください。</t>
        </r>
      </text>
    </comment>
    <comment ref="Q30" authorId="0" shapeId="0">
      <text>
        <r>
          <rPr>
            <sz val="9"/>
            <color rgb="FF000000"/>
            <rFont val="ＭＳ Ｐゴシック"/>
          </rPr>
          <t>右側にある3つの委託目的別内訳量から、自動的に計算されます。</t>
        </r>
      </text>
    </comment>
    <comment ref="Z30" authorId="0" shapeId="0">
      <text>
        <r>
          <rPr>
            <sz val="9"/>
            <color rgb="FF000000"/>
            <rFont val="ＭＳ Ｐゴシック"/>
          </rPr>
          <t>同上</t>
        </r>
      </text>
    </comment>
    <comment ref="AK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rPr>
          <t>前年度（令和６年度）の実績を記入してください。</t>
        </r>
      </text>
    </comment>
    <comment ref="AR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rPr>
          <t>前年度（令和６年度）の実績を記入してください。</t>
        </r>
      </text>
    </comment>
    <comment ref="F33" authorId="0" shapeId="0">
      <text>
        <r>
          <rPr>
            <sz val="9"/>
            <color rgb="FF000000"/>
            <rFont val="ＭＳ Ｐゴシック"/>
          </rPr>
          <t>前年度（令和６年度）の実績を記入してください。</t>
        </r>
      </text>
    </comment>
    <comment ref="Q33" authorId="0" shapeId="0">
      <text>
        <r>
          <rPr>
            <sz val="9"/>
            <color rgb="FF000000"/>
            <rFont val="ＭＳ Ｐゴシック"/>
          </rPr>
          <t>中間処理を経ずに、産業廃棄物を直接、埋立処分や海洋投入処分の委託をする量を記載してください。</t>
        </r>
      </text>
    </comment>
  </commentList>
</comments>
</file>

<file path=xl/comments2.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R4" authorId="0" shapeId="0">
      <text>
        <r>
          <rPr>
            <sz val="10"/>
            <color rgb="FF000000"/>
            <rFont val="ＭＳ Ｐゴシック"/>
          </rPr>
          <t>「表紙」シートで選択された○印が自動的に反映されます。</t>
        </r>
      </text>
    </comment>
    <comment ref="AT4" authorId="0" shapeId="0">
      <text>
        <r>
          <rPr>
            <sz val="10"/>
            <color rgb="FF000000"/>
            <rFont val="ＭＳ Ｐゴシック"/>
          </rPr>
          <t>「表紙」シートで選択された○印が自動的に反映されます。</t>
        </r>
      </text>
    </comment>
    <comment ref="AE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G9" authorId="0" shapeId="0">
      <text>
        <r>
          <rPr>
            <sz val="9"/>
            <color rgb="FF000000"/>
            <rFont val="ＭＳ Ｐゴシック"/>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rPr>
          <t>自ら中間処理した後の残さについて、自社の他事業場等で処理を行う量を記載してください。</t>
        </r>
      </text>
    </comment>
    <comment ref="AT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rPr>
          <t>同上</t>
        </r>
      </text>
    </comment>
    <comment ref="O18" authorId="0" shapeId="0">
      <text>
        <r>
          <rPr>
            <sz val="9"/>
            <color rgb="FF000000"/>
            <rFont val="ＭＳ Ｐゴシック"/>
          </rPr>
          <t>発生事業場内で破砕や脱水、焼却などの中間処理を行う量を記載してください。</t>
        </r>
      </text>
    </comment>
    <comment ref="X18" authorId="0" shapeId="0">
      <text>
        <r>
          <rPr>
            <sz val="9"/>
            <color rgb="FF000000"/>
            <rFont val="ＭＳ Ｐゴシック"/>
          </rPr>
          <t>⑧、⑨、※3及びｂの合計から自動的に計算されます。</t>
        </r>
      </text>
    </comment>
    <comment ref="AG18" authorId="0" shapeId="0">
      <text>
        <r>
          <rPr>
            <sz val="9"/>
            <color rgb="FF000000"/>
            <rFont val="ＭＳ Ｐゴシック"/>
          </rPr>
          <t>右にあるｂ-1およびｂ-2から、自動的に計算されます。</t>
        </r>
      </text>
    </comment>
    <comment ref="AN18" authorId="0" shapeId="0">
      <text>
        <r>
          <rPr>
            <sz val="9"/>
            <color rgb="FF000000"/>
            <rFont val="ＭＳ Ｐゴシック"/>
          </rPr>
          <t>右側にある3つの委託目的別内訳量から、自動的に計算されます。</t>
        </r>
      </text>
    </comment>
    <comment ref="AT18" authorId="0" shapeId="0">
      <text>
        <r>
          <rPr>
            <sz val="9"/>
            <color rgb="FF000000"/>
            <rFont val="ＭＳ Ｐゴシック"/>
          </rPr>
          <t>同上</t>
        </r>
      </text>
    </comment>
    <comment ref="O21" authorId="0" shapeId="0">
      <text>
        <r>
          <rPr>
            <sz val="9"/>
            <color rgb="FF000000"/>
            <rFont val="ＭＳ Ｐゴシック"/>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rPr>
          <t>前年度（令和６年度）の実績を記入してください。</t>
        </r>
      </text>
    </comment>
    <comment ref="O24" authorId="0" shapeId="0">
      <text>
        <r>
          <rPr>
            <sz val="9"/>
            <color rgb="FF000000"/>
            <rFont val="ＭＳ Ｐゴシック"/>
          </rPr>
          <t>発生事業場内での処理ではなく、自社の他事業場等で処理を行う量を記載してください。</t>
        </r>
      </text>
    </comment>
    <comment ref="AR24" authorId="0" shapeId="0">
      <text>
        <r>
          <rPr>
            <sz val="9"/>
            <color rgb="FF000000"/>
            <rFont val="ＭＳ Ｐゴシック"/>
          </rPr>
          <t>「ｂ-1中間処理委託量」の「再生利用前委託量」と「Ｂ-1中間処理委託量」の「再生利用前委託量」の合計が自動的に計算されます。</t>
        </r>
      </text>
    </comment>
    <comment ref="F25" authorId="0" shapeId="0">
      <text>
        <r>
          <rPr>
            <sz val="9"/>
            <color rgb="FF000000"/>
            <rFont val="ＭＳ Ｐゴシック"/>
          </rPr>
          <t>前年度（令和６年度）の実績を記入してください。</t>
        </r>
      </text>
    </comment>
    <comment ref="F26" authorId="0" shapeId="0">
      <text>
        <r>
          <rPr>
            <sz val="9"/>
            <color rgb="FF000000"/>
            <rFont val="ＭＳ Ｐゴシック"/>
          </rPr>
          <t>前年度（令和６年度）の実績を記入してください。</t>
        </r>
      </text>
    </comment>
    <comment ref="F27" authorId="0" shapeId="0">
      <text>
        <r>
          <rPr>
            <sz val="9"/>
            <color rgb="FF000000"/>
            <rFont val="ＭＳ Ｐゴシック"/>
          </rPr>
          <t>前年度（令和６年度）の実績を記入してください。</t>
        </r>
      </text>
    </comment>
    <comment ref="O27" authorId="0" shapeId="0">
      <text>
        <r>
          <rPr>
            <sz val="9"/>
            <color rgb="FF000000"/>
            <rFont val="ＭＳ Ｐゴシック"/>
          </rPr>
          <t>下にあるＢ-1およびＢ-2から、自動的に計算されます。</t>
        </r>
      </text>
    </comment>
    <comment ref="AK27" authorId="0" shapeId="0">
      <text>
        <r>
          <rPr>
            <sz val="9"/>
            <color rgb="FF000000"/>
            <rFont val="ＭＳ Ｐゴシック"/>
          </rPr>
          <t>Ｂとｂの合計が自動的に計算されます。</t>
        </r>
      </text>
    </comment>
    <comment ref="AR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rPr>
          <t>前年度（令和６年度）の実績を記入してください。</t>
        </r>
      </text>
    </comment>
    <comment ref="Z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rPr>
          <t>前年度（令和６年度）の実績を記入してください。</t>
        </r>
      </text>
    </comment>
    <comment ref="Z29" authorId="0" shapeId="0">
      <text>
        <r>
          <rPr>
            <sz val="9"/>
            <color rgb="FF000000"/>
            <rFont val="ＭＳ Ｐゴシック"/>
          </rPr>
          <t>同上</t>
        </r>
      </text>
    </comment>
    <comment ref="F30" authorId="0" shapeId="0">
      <text>
        <r>
          <rPr>
            <sz val="9"/>
            <color rgb="FF000000"/>
            <rFont val="ＭＳ Ｐゴシック"/>
          </rPr>
          <t>前年度（令和６年度）の実績を記入してください。</t>
        </r>
      </text>
    </comment>
    <comment ref="Q30" authorId="0" shapeId="0">
      <text>
        <r>
          <rPr>
            <sz val="9"/>
            <color rgb="FF000000"/>
            <rFont val="ＭＳ Ｐゴシック"/>
          </rPr>
          <t>右側にある3つの委託目的別内訳量から、自動的に計算されます。</t>
        </r>
      </text>
    </comment>
    <comment ref="Z30" authorId="0" shapeId="0">
      <text>
        <r>
          <rPr>
            <sz val="9"/>
            <color rgb="FF000000"/>
            <rFont val="ＭＳ Ｐゴシック"/>
          </rPr>
          <t>同上</t>
        </r>
      </text>
    </comment>
    <comment ref="AK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rPr>
          <t>前年度（令和６年度）の実績を記入してください。</t>
        </r>
      </text>
    </comment>
    <comment ref="AR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rPr>
          <t>前年度（令和６年度）の実績を記入してください。</t>
        </r>
      </text>
    </comment>
    <comment ref="F33" authorId="0" shapeId="0">
      <text>
        <r>
          <rPr>
            <sz val="9"/>
            <color rgb="FF000000"/>
            <rFont val="ＭＳ Ｐゴシック"/>
          </rPr>
          <t>前年度（令和６年度）の実績を記入してください。</t>
        </r>
      </text>
    </comment>
    <comment ref="Q33" authorId="0" shapeId="0">
      <text>
        <r>
          <rPr>
            <sz val="9"/>
            <color rgb="FF000000"/>
            <rFont val="ＭＳ Ｐゴシック"/>
          </rPr>
          <t>中間処理を経ずに、産業廃棄物を直接、埋立処分や海洋投入処分の委託をする量を記載してください。</t>
        </r>
      </text>
    </comment>
  </commentList>
</comments>
</file>

<file path=xl/comments20.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R4" authorId="0" shapeId="0">
      <text>
        <r>
          <rPr>
            <sz val="10"/>
            <color rgb="FF000000"/>
            <rFont val="ＭＳ Ｐゴシック"/>
          </rPr>
          <t>「表紙」シートで選択された○印が自動的に反映されます。</t>
        </r>
      </text>
    </comment>
    <comment ref="AT4" authorId="0" shapeId="0">
      <text>
        <r>
          <rPr>
            <sz val="10"/>
            <color rgb="FF000000"/>
            <rFont val="ＭＳ Ｐゴシック"/>
          </rPr>
          <t>「表紙」シートで選択された○印が自動的に反映されます。</t>
        </r>
      </text>
    </comment>
    <comment ref="AE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G9" authorId="0" shapeId="0">
      <text>
        <r>
          <rPr>
            <sz val="9"/>
            <color rgb="FF000000"/>
            <rFont val="ＭＳ Ｐゴシック"/>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rPr>
          <t>自ら中間処理した後の残さについて、自社の他事業場等で処理を行う量を記載してください。</t>
        </r>
      </text>
    </comment>
    <comment ref="AT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rPr>
          <t>同上</t>
        </r>
      </text>
    </comment>
    <comment ref="O18" authorId="0" shapeId="0">
      <text>
        <r>
          <rPr>
            <sz val="9"/>
            <color rgb="FF000000"/>
            <rFont val="ＭＳ Ｐゴシック"/>
          </rPr>
          <t>発生事業場内で破砕や脱水、焼却などの中間処理を行う量を記載してください。</t>
        </r>
      </text>
    </comment>
    <comment ref="X18" authorId="0" shapeId="0">
      <text>
        <r>
          <rPr>
            <sz val="9"/>
            <color rgb="FF000000"/>
            <rFont val="ＭＳ Ｐゴシック"/>
          </rPr>
          <t>⑧、⑨、※3及びｂの合計から自動的に計算されます。</t>
        </r>
      </text>
    </comment>
    <comment ref="AG18" authorId="0" shapeId="0">
      <text>
        <r>
          <rPr>
            <sz val="9"/>
            <color rgb="FF000000"/>
            <rFont val="ＭＳ Ｐゴシック"/>
          </rPr>
          <t>右にあるｂ-1およびｂ-2から、自動的に計算されます。</t>
        </r>
      </text>
    </comment>
    <comment ref="AN18" authorId="0" shapeId="0">
      <text>
        <r>
          <rPr>
            <sz val="9"/>
            <color rgb="FF000000"/>
            <rFont val="ＭＳ Ｐゴシック"/>
          </rPr>
          <t>右側にある3つの委託目的別内訳量から、自動的に計算されます。</t>
        </r>
      </text>
    </comment>
    <comment ref="AT18" authorId="0" shapeId="0">
      <text>
        <r>
          <rPr>
            <sz val="9"/>
            <color rgb="FF000000"/>
            <rFont val="ＭＳ Ｐゴシック"/>
          </rPr>
          <t>同上</t>
        </r>
      </text>
    </comment>
    <comment ref="O21" authorId="0" shapeId="0">
      <text>
        <r>
          <rPr>
            <sz val="9"/>
            <color rgb="FF000000"/>
            <rFont val="ＭＳ Ｐゴシック"/>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rPr>
          <t>前年度（令和６年度）の実績を記入してください。</t>
        </r>
      </text>
    </comment>
    <comment ref="O24" authorId="0" shapeId="0">
      <text>
        <r>
          <rPr>
            <sz val="9"/>
            <color rgb="FF000000"/>
            <rFont val="ＭＳ Ｐゴシック"/>
          </rPr>
          <t>発生事業場内での処理ではなく、自社の他事業場等で処理を行う量を記載してください。</t>
        </r>
      </text>
    </comment>
    <comment ref="AR24" authorId="0" shapeId="0">
      <text>
        <r>
          <rPr>
            <sz val="9"/>
            <color rgb="FF000000"/>
            <rFont val="ＭＳ Ｐゴシック"/>
          </rPr>
          <t>「ｂ-1中間処理委託量」の「再生利用前委託量」と「Ｂ-1中間処理委託量」の「再生利用前委託量」の合計が自動的に計算されます。</t>
        </r>
      </text>
    </comment>
    <comment ref="F25" authorId="0" shapeId="0">
      <text>
        <r>
          <rPr>
            <sz val="9"/>
            <color rgb="FF000000"/>
            <rFont val="ＭＳ Ｐゴシック"/>
          </rPr>
          <t>前年度（令和６年度）の実績を記入してください。</t>
        </r>
      </text>
    </comment>
    <comment ref="F26" authorId="0" shapeId="0">
      <text>
        <r>
          <rPr>
            <sz val="9"/>
            <color rgb="FF000000"/>
            <rFont val="ＭＳ Ｐゴシック"/>
          </rPr>
          <t>前年度（令和６年度）の実績を記入してください。</t>
        </r>
      </text>
    </comment>
    <comment ref="F27" authorId="0" shapeId="0">
      <text>
        <r>
          <rPr>
            <sz val="9"/>
            <color rgb="FF000000"/>
            <rFont val="ＭＳ Ｐゴシック"/>
          </rPr>
          <t>前年度（令和６年度）の実績を記入してください。</t>
        </r>
      </text>
    </comment>
    <comment ref="O27" authorId="0" shapeId="0">
      <text>
        <r>
          <rPr>
            <sz val="9"/>
            <color rgb="FF000000"/>
            <rFont val="ＭＳ Ｐゴシック"/>
          </rPr>
          <t>下にあるＢ-1およびＢ-2から、自動的に計算されます。</t>
        </r>
      </text>
    </comment>
    <comment ref="AK27" authorId="0" shapeId="0">
      <text>
        <r>
          <rPr>
            <sz val="9"/>
            <color rgb="FF000000"/>
            <rFont val="ＭＳ Ｐゴシック"/>
          </rPr>
          <t>Ｂとｂの合計が自動的に計算されます。</t>
        </r>
      </text>
    </comment>
    <comment ref="AR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rPr>
          <t>前年度（令和６年度）の実績を記入してください。</t>
        </r>
      </text>
    </comment>
    <comment ref="Z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rPr>
          <t>前年度（令和６年度）の実績を記入してください。</t>
        </r>
      </text>
    </comment>
    <comment ref="Z29" authorId="0" shapeId="0">
      <text>
        <r>
          <rPr>
            <sz val="9"/>
            <color rgb="FF000000"/>
            <rFont val="ＭＳ Ｐゴシック"/>
          </rPr>
          <t>同上</t>
        </r>
      </text>
    </comment>
    <comment ref="F30" authorId="0" shapeId="0">
      <text>
        <r>
          <rPr>
            <sz val="9"/>
            <color rgb="FF000000"/>
            <rFont val="ＭＳ Ｐゴシック"/>
          </rPr>
          <t>前年度（令和６年度）の実績を記入してください。</t>
        </r>
      </text>
    </comment>
    <comment ref="Q30" authorId="0" shapeId="0">
      <text>
        <r>
          <rPr>
            <sz val="9"/>
            <color rgb="FF000000"/>
            <rFont val="ＭＳ Ｐゴシック"/>
          </rPr>
          <t>右側にある3つの委託目的別内訳量から、自動的に計算されます。</t>
        </r>
      </text>
    </comment>
    <comment ref="Z30" authorId="0" shapeId="0">
      <text>
        <r>
          <rPr>
            <sz val="9"/>
            <color rgb="FF000000"/>
            <rFont val="ＭＳ Ｐゴシック"/>
          </rPr>
          <t>同上</t>
        </r>
      </text>
    </comment>
    <comment ref="AK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rPr>
          <t>前年度（令和６年度）の実績を記入してください。</t>
        </r>
      </text>
    </comment>
    <comment ref="AR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rPr>
          <t>前年度（令和６年度）の実績を記入してください。</t>
        </r>
      </text>
    </comment>
    <comment ref="F33" authorId="0" shapeId="0">
      <text>
        <r>
          <rPr>
            <sz val="9"/>
            <color rgb="FF000000"/>
            <rFont val="ＭＳ Ｐゴシック"/>
          </rPr>
          <t>前年度（令和６年度）の実績を記入してください。</t>
        </r>
      </text>
    </comment>
    <comment ref="Q33" authorId="0" shapeId="0">
      <text>
        <r>
          <rPr>
            <sz val="9"/>
            <color rgb="FF000000"/>
            <rFont val="ＭＳ Ｐゴシック"/>
          </rPr>
          <t>中間処理を経ずに、産業廃棄物を直接、埋立処分や海洋投入処分の委託をする量を記載してください。</t>
        </r>
      </text>
    </comment>
  </commentList>
</comments>
</file>

<file path=xl/comments21.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R4" authorId="0" shapeId="0">
      <text>
        <r>
          <rPr>
            <sz val="10"/>
            <color rgb="FF000000"/>
            <rFont val="ＭＳ Ｐゴシック"/>
          </rPr>
          <t>「表紙」シートで選択された○印が自動的に反映されます。</t>
        </r>
      </text>
    </comment>
    <comment ref="AT4" authorId="0" shapeId="0">
      <text>
        <r>
          <rPr>
            <sz val="10"/>
            <color rgb="FF000000"/>
            <rFont val="ＭＳ Ｐゴシック"/>
          </rPr>
          <t>「表紙」シートで選択された○印が自動的に反映されます。</t>
        </r>
      </text>
    </comment>
    <comment ref="AE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G9" authorId="0" shapeId="0">
      <text>
        <r>
          <rPr>
            <sz val="9"/>
            <color rgb="FF000000"/>
            <rFont val="ＭＳ Ｐゴシック"/>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rPr>
          <t>自ら中間処理した後の残さについて、自社の他事業場等で処理を行う量を記載してください。</t>
        </r>
      </text>
    </comment>
    <comment ref="AT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rPr>
          <t>同上</t>
        </r>
      </text>
    </comment>
    <comment ref="O18" authorId="0" shapeId="0">
      <text>
        <r>
          <rPr>
            <sz val="9"/>
            <color rgb="FF000000"/>
            <rFont val="ＭＳ Ｐゴシック"/>
          </rPr>
          <t>発生事業場内で破砕や脱水、焼却などの中間処理を行う量を記載してください。</t>
        </r>
      </text>
    </comment>
    <comment ref="X18" authorId="0" shapeId="0">
      <text>
        <r>
          <rPr>
            <sz val="9"/>
            <color rgb="FF000000"/>
            <rFont val="ＭＳ Ｐゴシック"/>
          </rPr>
          <t>⑧、⑨、※3及びｂの合計から自動的に計算されます。</t>
        </r>
      </text>
    </comment>
    <comment ref="AG18" authorId="0" shapeId="0">
      <text>
        <r>
          <rPr>
            <sz val="9"/>
            <color rgb="FF000000"/>
            <rFont val="ＭＳ Ｐゴシック"/>
          </rPr>
          <t>右にあるｂ-1およびｂ-2から、自動的に計算されます。</t>
        </r>
      </text>
    </comment>
    <comment ref="AN18" authorId="0" shapeId="0">
      <text>
        <r>
          <rPr>
            <sz val="9"/>
            <color rgb="FF000000"/>
            <rFont val="ＭＳ Ｐゴシック"/>
          </rPr>
          <t>右側にある3つの委託目的別内訳量から、自動的に計算されます。</t>
        </r>
      </text>
    </comment>
    <comment ref="AT18" authorId="0" shapeId="0">
      <text>
        <r>
          <rPr>
            <sz val="9"/>
            <color rgb="FF000000"/>
            <rFont val="ＭＳ Ｐゴシック"/>
          </rPr>
          <t>同上</t>
        </r>
      </text>
    </comment>
    <comment ref="O21" authorId="0" shapeId="0">
      <text>
        <r>
          <rPr>
            <sz val="9"/>
            <color rgb="FF000000"/>
            <rFont val="ＭＳ Ｐゴシック"/>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rPr>
          <t>前年度（令和６年度）の実績を記入してください。</t>
        </r>
      </text>
    </comment>
    <comment ref="O24" authorId="0" shapeId="0">
      <text>
        <r>
          <rPr>
            <sz val="9"/>
            <color rgb="FF000000"/>
            <rFont val="ＭＳ Ｐゴシック"/>
          </rPr>
          <t>発生事業場内での処理ではなく、自社の他事業場等で処理を行う量を記載してください。</t>
        </r>
      </text>
    </comment>
    <comment ref="AR24" authorId="0" shapeId="0">
      <text>
        <r>
          <rPr>
            <sz val="9"/>
            <color rgb="FF000000"/>
            <rFont val="ＭＳ Ｐゴシック"/>
          </rPr>
          <t>「ｂ-1中間処理委託量」の「再生利用前委託量」と「Ｂ-1中間処理委託量」の「再生利用前委託量」の合計が自動的に計算されます。</t>
        </r>
      </text>
    </comment>
    <comment ref="F25" authorId="0" shapeId="0">
      <text>
        <r>
          <rPr>
            <sz val="9"/>
            <color rgb="FF000000"/>
            <rFont val="ＭＳ Ｐゴシック"/>
          </rPr>
          <t>前年度（令和６年度）の実績を記入してください。</t>
        </r>
      </text>
    </comment>
    <comment ref="F26" authorId="0" shapeId="0">
      <text>
        <r>
          <rPr>
            <sz val="9"/>
            <color rgb="FF000000"/>
            <rFont val="ＭＳ Ｐゴシック"/>
          </rPr>
          <t>前年度（令和６年度）の実績を記入してください。</t>
        </r>
      </text>
    </comment>
    <comment ref="F27" authorId="0" shapeId="0">
      <text>
        <r>
          <rPr>
            <sz val="9"/>
            <color rgb="FF000000"/>
            <rFont val="ＭＳ Ｐゴシック"/>
          </rPr>
          <t>前年度（令和６年度）の実績を記入してください。</t>
        </r>
      </text>
    </comment>
    <comment ref="O27" authorId="0" shapeId="0">
      <text>
        <r>
          <rPr>
            <sz val="9"/>
            <color rgb="FF000000"/>
            <rFont val="ＭＳ Ｐゴシック"/>
          </rPr>
          <t>下にあるＢ-1およびＢ-2から、自動的に計算されます。</t>
        </r>
      </text>
    </comment>
    <comment ref="AK27" authorId="0" shapeId="0">
      <text>
        <r>
          <rPr>
            <sz val="9"/>
            <color rgb="FF000000"/>
            <rFont val="ＭＳ Ｐゴシック"/>
          </rPr>
          <t>Ｂとｂの合計が自動的に計算されます。</t>
        </r>
      </text>
    </comment>
    <comment ref="AR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rPr>
          <t>前年度（令和６年度）の実績を記入してください。</t>
        </r>
      </text>
    </comment>
    <comment ref="Z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rPr>
          <t>前年度（令和６年度）の実績を記入してください。</t>
        </r>
      </text>
    </comment>
    <comment ref="Z29" authorId="0" shapeId="0">
      <text>
        <r>
          <rPr>
            <sz val="9"/>
            <color rgb="FF000000"/>
            <rFont val="ＭＳ Ｐゴシック"/>
          </rPr>
          <t>同上</t>
        </r>
      </text>
    </comment>
    <comment ref="F30" authorId="0" shapeId="0">
      <text>
        <r>
          <rPr>
            <sz val="9"/>
            <color rgb="FF000000"/>
            <rFont val="ＭＳ Ｐゴシック"/>
          </rPr>
          <t>前年度（令和６年度）の実績を記入してください。</t>
        </r>
      </text>
    </comment>
    <comment ref="Q30" authorId="0" shapeId="0">
      <text>
        <r>
          <rPr>
            <sz val="9"/>
            <color rgb="FF000000"/>
            <rFont val="ＭＳ Ｐゴシック"/>
          </rPr>
          <t>右側にある3つの委託目的別内訳量から、自動的に計算されます。</t>
        </r>
      </text>
    </comment>
    <comment ref="Z30" authorId="0" shapeId="0">
      <text>
        <r>
          <rPr>
            <sz val="9"/>
            <color rgb="FF000000"/>
            <rFont val="ＭＳ Ｐゴシック"/>
          </rPr>
          <t>同上</t>
        </r>
      </text>
    </comment>
    <comment ref="AK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rPr>
          <t>前年度（令和６年度）の実績を記入してください。</t>
        </r>
      </text>
    </comment>
    <comment ref="AR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rPr>
          <t>前年度（令和６年度）の実績を記入してください。</t>
        </r>
      </text>
    </comment>
    <comment ref="F33" authorId="0" shapeId="0">
      <text>
        <r>
          <rPr>
            <sz val="9"/>
            <color rgb="FF000000"/>
            <rFont val="ＭＳ Ｐゴシック"/>
          </rPr>
          <t>前年度（令和６年度）の実績を記入してください。</t>
        </r>
      </text>
    </comment>
    <comment ref="Q33" authorId="0" shapeId="0">
      <text>
        <r>
          <rPr>
            <sz val="9"/>
            <color rgb="FF000000"/>
            <rFont val="ＭＳ Ｐゴシック"/>
          </rPr>
          <t>中間処理を経ずに、産業廃棄物を直接、埋立処分や海洋投入処分の委託をする量を記載してください。</t>
        </r>
      </text>
    </comment>
  </commentList>
</comments>
</file>

<file path=xl/comments3.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R4" authorId="0" shapeId="0">
      <text>
        <r>
          <rPr>
            <sz val="10"/>
            <color rgb="FF000000"/>
            <rFont val="ＭＳ Ｐゴシック"/>
          </rPr>
          <t>「表紙」シートで選択された○印が自動的に反映されます。</t>
        </r>
      </text>
    </comment>
    <comment ref="AT4" authorId="0" shapeId="0">
      <text>
        <r>
          <rPr>
            <sz val="10"/>
            <color rgb="FF000000"/>
            <rFont val="ＭＳ Ｐゴシック"/>
          </rPr>
          <t>「表紙」シートで選択された○印が自動的に反映されます。</t>
        </r>
      </text>
    </comment>
    <comment ref="AE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G9" authorId="0" shapeId="0">
      <text>
        <r>
          <rPr>
            <sz val="9"/>
            <color rgb="FF000000"/>
            <rFont val="ＭＳ Ｐゴシック"/>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rPr>
          <t>自ら中間処理した後の残さについて、自社の他事業場等で処理を行う量を記載してください。</t>
        </r>
      </text>
    </comment>
    <comment ref="AT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rPr>
          <t>同上</t>
        </r>
      </text>
    </comment>
    <comment ref="O18" authorId="0" shapeId="0">
      <text>
        <r>
          <rPr>
            <sz val="9"/>
            <color rgb="FF000000"/>
            <rFont val="ＭＳ Ｐゴシック"/>
          </rPr>
          <t>発生事業場内で破砕や脱水、焼却などの中間処理を行う量を記載してください。</t>
        </r>
      </text>
    </comment>
    <comment ref="X18" authorId="0" shapeId="0">
      <text>
        <r>
          <rPr>
            <sz val="9"/>
            <color rgb="FF000000"/>
            <rFont val="ＭＳ Ｐゴシック"/>
          </rPr>
          <t>⑧、⑨、※3及びｂの合計から自動的に計算されます。</t>
        </r>
      </text>
    </comment>
    <comment ref="AG18" authorId="0" shapeId="0">
      <text>
        <r>
          <rPr>
            <sz val="9"/>
            <color rgb="FF000000"/>
            <rFont val="ＭＳ Ｐゴシック"/>
          </rPr>
          <t>右にあるｂ-1およびｂ-2から、自動的に計算されます。</t>
        </r>
      </text>
    </comment>
    <comment ref="AN18" authorId="0" shapeId="0">
      <text>
        <r>
          <rPr>
            <sz val="9"/>
            <color rgb="FF000000"/>
            <rFont val="ＭＳ Ｐゴシック"/>
          </rPr>
          <t>右側にある3つの委託目的別内訳量から、自動的に計算されます。</t>
        </r>
      </text>
    </comment>
    <comment ref="AT18" authorId="0" shapeId="0">
      <text>
        <r>
          <rPr>
            <sz val="9"/>
            <color rgb="FF000000"/>
            <rFont val="ＭＳ Ｐゴシック"/>
          </rPr>
          <t>同上</t>
        </r>
      </text>
    </comment>
    <comment ref="O21" authorId="0" shapeId="0">
      <text>
        <r>
          <rPr>
            <sz val="9"/>
            <color rgb="FF000000"/>
            <rFont val="ＭＳ Ｐゴシック"/>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rPr>
          <t>前年度（令和６年度）の実績を記入してください。</t>
        </r>
      </text>
    </comment>
    <comment ref="O24" authorId="0" shapeId="0">
      <text>
        <r>
          <rPr>
            <sz val="9"/>
            <color rgb="FF000000"/>
            <rFont val="ＭＳ Ｐゴシック"/>
          </rPr>
          <t>発生事業場内での処理ではなく、自社の他事業場等で処理を行う量を記載してください。</t>
        </r>
      </text>
    </comment>
    <comment ref="AR24" authorId="0" shapeId="0">
      <text>
        <r>
          <rPr>
            <sz val="9"/>
            <color rgb="FF000000"/>
            <rFont val="ＭＳ Ｐゴシック"/>
          </rPr>
          <t>「ｂ-1中間処理委託量」の「再生利用前委託量」と「Ｂ-1中間処理委託量」の「再生利用前委託量」の合計が自動的に計算されます。</t>
        </r>
      </text>
    </comment>
    <comment ref="F25" authorId="0" shapeId="0">
      <text>
        <r>
          <rPr>
            <sz val="9"/>
            <color rgb="FF000000"/>
            <rFont val="ＭＳ Ｐゴシック"/>
          </rPr>
          <t>前年度（令和６年度）の実績を記入してください。</t>
        </r>
      </text>
    </comment>
    <comment ref="F26" authorId="0" shapeId="0">
      <text>
        <r>
          <rPr>
            <sz val="9"/>
            <color rgb="FF000000"/>
            <rFont val="ＭＳ Ｐゴシック"/>
          </rPr>
          <t>前年度（令和６年度）の実績を記入してください。</t>
        </r>
      </text>
    </comment>
    <comment ref="F27" authorId="0" shapeId="0">
      <text>
        <r>
          <rPr>
            <sz val="9"/>
            <color rgb="FF000000"/>
            <rFont val="ＭＳ Ｐゴシック"/>
          </rPr>
          <t>前年度（令和６年度）の実績を記入してください。</t>
        </r>
      </text>
    </comment>
    <comment ref="O27" authorId="0" shapeId="0">
      <text>
        <r>
          <rPr>
            <sz val="9"/>
            <color rgb="FF000000"/>
            <rFont val="ＭＳ Ｐゴシック"/>
          </rPr>
          <t>下にあるＢ-1およびＢ-2から、自動的に計算されます。</t>
        </r>
      </text>
    </comment>
    <comment ref="AK27" authorId="0" shapeId="0">
      <text>
        <r>
          <rPr>
            <sz val="9"/>
            <color rgb="FF000000"/>
            <rFont val="ＭＳ Ｐゴシック"/>
          </rPr>
          <t>Ｂとｂの合計が自動的に計算されます。</t>
        </r>
      </text>
    </comment>
    <comment ref="AR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rPr>
          <t>前年度（令和６年度）の実績を記入してください。</t>
        </r>
      </text>
    </comment>
    <comment ref="Z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rPr>
          <t>前年度（令和６年度）の実績を記入してください。</t>
        </r>
      </text>
    </comment>
    <comment ref="Z29" authorId="0" shapeId="0">
      <text>
        <r>
          <rPr>
            <sz val="9"/>
            <color rgb="FF000000"/>
            <rFont val="ＭＳ Ｐゴシック"/>
          </rPr>
          <t>同上</t>
        </r>
      </text>
    </comment>
    <comment ref="F30" authorId="0" shapeId="0">
      <text>
        <r>
          <rPr>
            <sz val="9"/>
            <color rgb="FF000000"/>
            <rFont val="ＭＳ Ｐゴシック"/>
          </rPr>
          <t>前年度（令和６年度）の実績を記入してください。</t>
        </r>
      </text>
    </comment>
    <comment ref="Q30" authorId="0" shapeId="0">
      <text>
        <r>
          <rPr>
            <sz val="9"/>
            <color rgb="FF000000"/>
            <rFont val="ＭＳ Ｐゴシック"/>
          </rPr>
          <t>右側にある3つの委託目的別内訳量から、自動的に計算されます。</t>
        </r>
      </text>
    </comment>
    <comment ref="Z30" authorId="0" shapeId="0">
      <text>
        <r>
          <rPr>
            <sz val="9"/>
            <color rgb="FF000000"/>
            <rFont val="ＭＳ Ｐゴシック"/>
          </rPr>
          <t>同上</t>
        </r>
      </text>
    </comment>
    <comment ref="AK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rPr>
          <t>前年度（令和６年度）の実績を記入してください。</t>
        </r>
      </text>
    </comment>
    <comment ref="AR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rPr>
          <t>前年度（令和６年度）の実績を記入してください。</t>
        </r>
      </text>
    </comment>
    <comment ref="F33" authorId="0" shapeId="0">
      <text>
        <r>
          <rPr>
            <sz val="9"/>
            <color rgb="FF000000"/>
            <rFont val="ＭＳ Ｐゴシック"/>
          </rPr>
          <t>前年度（令和６年度）の実績を記入してください。</t>
        </r>
      </text>
    </comment>
    <comment ref="Q33" authorId="0" shapeId="0">
      <text>
        <r>
          <rPr>
            <sz val="9"/>
            <color rgb="FF000000"/>
            <rFont val="ＭＳ Ｐゴシック"/>
          </rPr>
          <t>中間処理を経ずに、産業廃棄物を直接、埋立処分や海洋投入処分の委託をする量を記載してください。</t>
        </r>
      </text>
    </comment>
  </commentList>
</comments>
</file>

<file path=xl/comments4.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R4" authorId="0" shapeId="0">
      <text>
        <r>
          <rPr>
            <sz val="10"/>
            <color rgb="FF000000"/>
            <rFont val="ＭＳ Ｐゴシック"/>
          </rPr>
          <t>「表紙」シートで選択された○印が自動的に反映されます。</t>
        </r>
      </text>
    </comment>
    <comment ref="AT4" authorId="0" shapeId="0">
      <text>
        <r>
          <rPr>
            <sz val="10"/>
            <color rgb="FF000000"/>
            <rFont val="ＭＳ Ｐゴシック"/>
          </rPr>
          <t>「表紙」シートで選択された○印が自動的に反映されます。</t>
        </r>
      </text>
    </comment>
    <comment ref="AE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G9" authorId="0" shapeId="0">
      <text>
        <r>
          <rPr>
            <sz val="9"/>
            <color rgb="FF000000"/>
            <rFont val="ＭＳ Ｐゴシック"/>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rPr>
          <t>自ら中間処理した後の残さについて、自社の他事業場等で処理を行う量を記載してください。</t>
        </r>
      </text>
    </comment>
    <comment ref="AT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rPr>
          <t>同上</t>
        </r>
      </text>
    </comment>
    <comment ref="O18" authorId="0" shapeId="0">
      <text>
        <r>
          <rPr>
            <sz val="9"/>
            <color rgb="FF000000"/>
            <rFont val="ＭＳ Ｐゴシック"/>
          </rPr>
          <t>発生事業場内で破砕や脱水、焼却などの中間処理を行う量を記載してください。</t>
        </r>
      </text>
    </comment>
    <comment ref="X18" authorId="0" shapeId="0">
      <text>
        <r>
          <rPr>
            <sz val="9"/>
            <color rgb="FF000000"/>
            <rFont val="ＭＳ Ｐゴシック"/>
          </rPr>
          <t>⑧、⑨、※3及びｂの合計から自動的に計算されます。</t>
        </r>
      </text>
    </comment>
    <comment ref="AG18" authorId="0" shapeId="0">
      <text>
        <r>
          <rPr>
            <sz val="9"/>
            <color rgb="FF000000"/>
            <rFont val="ＭＳ Ｐゴシック"/>
          </rPr>
          <t>右にあるｂ-1およびｂ-2から、自動的に計算されます。</t>
        </r>
      </text>
    </comment>
    <comment ref="AN18" authorId="0" shapeId="0">
      <text>
        <r>
          <rPr>
            <sz val="9"/>
            <color rgb="FF000000"/>
            <rFont val="ＭＳ Ｐゴシック"/>
          </rPr>
          <t>右側にある3つの委託目的別内訳量から、自動的に計算されます。</t>
        </r>
      </text>
    </comment>
    <comment ref="AT18" authorId="0" shapeId="0">
      <text>
        <r>
          <rPr>
            <sz val="9"/>
            <color rgb="FF000000"/>
            <rFont val="ＭＳ Ｐゴシック"/>
          </rPr>
          <t>同上</t>
        </r>
      </text>
    </comment>
    <comment ref="O21" authorId="0" shapeId="0">
      <text>
        <r>
          <rPr>
            <sz val="9"/>
            <color rgb="FF000000"/>
            <rFont val="ＭＳ Ｐゴシック"/>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rPr>
          <t>前年度（令和６年度）の実績を記入してください。</t>
        </r>
      </text>
    </comment>
    <comment ref="O24" authorId="0" shapeId="0">
      <text>
        <r>
          <rPr>
            <sz val="9"/>
            <color rgb="FF000000"/>
            <rFont val="ＭＳ Ｐゴシック"/>
          </rPr>
          <t>発生事業場内での処理ではなく、自社の他事業場等で処理を行う量を記載してください。</t>
        </r>
      </text>
    </comment>
    <comment ref="AR24" authorId="0" shapeId="0">
      <text>
        <r>
          <rPr>
            <sz val="9"/>
            <color rgb="FF000000"/>
            <rFont val="ＭＳ Ｐゴシック"/>
          </rPr>
          <t>「ｂ-1中間処理委託量」の「再生利用前委託量」と「Ｂ-1中間処理委託量」の「再生利用前委託量」の合計が自動的に計算されます。</t>
        </r>
      </text>
    </comment>
    <comment ref="F25" authorId="0" shapeId="0">
      <text>
        <r>
          <rPr>
            <sz val="9"/>
            <color rgb="FF000000"/>
            <rFont val="ＭＳ Ｐゴシック"/>
          </rPr>
          <t>前年度（令和６年度）の実績を記入してください。</t>
        </r>
      </text>
    </comment>
    <comment ref="F26" authorId="0" shapeId="0">
      <text>
        <r>
          <rPr>
            <sz val="9"/>
            <color rgb="FF000000"/>
            <rFont val="ＭＳ Ｐゴシック"/>
          </rPr>
          <t>前年度（令和６年度）の実績を記入してください。</t>
        </r>
      </text>
    </comment>
    <comment ref="F27" authorId="0" shapeId="0">
      <text>
        <r>
          <rPr>
            <sz val="9"/>
            <color rgb="FF000000"/>
            <rFont val="ＭＳ Ｐゴシック"/>
          </rPr>
          <t>前年度（令和６年度）の実績を記入してください。</t>
        </r>
      </text>
    </comment>
    <comment ref="O27" authorId="0" shapeId="0">
      <text>
        <r>
          <rPr>
            <sz val="9"/>
            <color rgb="FF000000"/>
            <rFont val="ＭＳ Ｐゴシック"/>
          </rPr>
          <t>下にあるＢ-1およびＢ-2から、自動的に計算されます。</t>
        </r>
      </text>
    </comment>
    <comment ref="AK27" authorId="0" shapeId="0">
      <text>
        <r>
          <rPr>
            <sz val="9"/>
            <color rgb="FF000000"/>
            <rFont val="ＭＳ Ｐゴシック"/>
          </rPr>
          <t>Ｂとｂの合計が自動的に計算されます。</t>
        </r>
      </text>
    </comment>
    <comment ref="AR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rPr>
          <t>前年度（令和６年度）の実績を記入してください。</t>
        </r>
      </text>
    </comment>
    <comment ref="Z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rPr>
          <t>前年度（令和６年度）の実績を記入してください。</t>
        </r>
      </text>
    </comment>
    <comment ref="Z29" authorId="0" shapeId="0">
      <text>
        <r>
          <rPr>
            <sz val="9"/>
            <color rgb="FF000000"/>
            <rFont val="ＭＳ Ｐゴシック"/>
          </rPr>
          <t>同上</t>
        </r>
      </text>
    </comment>
    <comment ref="F30" authorId="0" shapeId="0">
      <text>
        <r>
          <rPr>
            <sz val="9"/>
            <color rgb="FF000000"/>
            <rFont val="ＭＳ Ｐゴシック"/>
          </rPr>
          <t>前年度（令和６年度）の実績を記入してください。</t>
        </r>
      </text>
    </comment>
    <comment ref="Q30" authorId="0" shapeId="0">
      <text>
        <r>
          <rPr>
            <sz val="9"/>
            <color rgb="FF000000"/>
            <rFont val="ＭＳ Ｐゴシック"/>
          </rPr>
          <t>右側にある3つの委託目的別内訳量から、自動的に計算されます。</t>
        </r>
      </text>
    </comment>
    <comment ref="Z30" authorId="0" shapeId="0">
      <text>
        <r>
          <rPr>
            <sz val="9"/>
            <color rgb="FF000000"/>
            <rFont val="ＭＳ Ｐゴシック"/>
          </rPr>
          <t>同上</t>
        </r>
      </text>
    </comment>
    <comment ref="AK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rPr>
          <t>前年度（令和６年度）の実績を記入してください。</t>
        </r>
      </text>
    </comment>
    <comment ref="AR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rPr>
          <t>前年度（令和６年度）の実績を記入してください。</t>
        </r>
      </text>
    </comment>
    <comment ref="F33" authorId="0" shapeId="0">
      <text>
        <r>
          <rPr>
            <sz val="9"/>
            <color rgb="FF000000"/>
            <rFont val="ＭＳ Ｐゴシック"/>
          </rPr>
          <t>前年度（令和６年度）の実績を記入してください。</t>
        </r>
      </text>
    </comment>
    <comment ref="Q33" authorId="0" shapeId="0">
      <text>
        <r>
          <rPr>
            <sz val="9"/>
            <color rgb="FF000000"/>
            <rFont val="ＭＳ Ｐゴシック"/>
          </rPr>
          <t>中間処理を経ずに、産業廃棄物を直接、埋立処分や海洋投入処分の委託をする量を記載してください。</t>
        </r>
      </text>
    </comment>
  </commentList>
</comments>
</file>

<file path=xl/comments5.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R4" authorId="0" shapeId="0">
      <text>
        <r>
          <rPr>
            <sz val="10"/>
            <color rgb="FF000000"/>
            <rFont val="ＭＳ Ｐゴシック"/>
          </rPr>
          <t>「表紙」シートで選択された○印が自動的に反映されます。</t>
        </r>
      </text>
    </comment>
    <comment ref="AT4" authorId="0" shapeId="0">
      <text>
        <r>
          <rPr>
            <sz val="10"/>
            <color rgb="FF000000"/>
            <rFont val="ＭＳ Ｐゴシック"/>
          </rPr>
          <t>「表紙」シートで選択された○印が自動的に反映されます。</t>
        </r>
      </text>
    </comment>
    <comment ref="AE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G9" authorId="0" shapeId="0">
      <text>
        <r>
          <rPr>
            <sz val="9"/>
            <color rgb="FF000000"/>
            <rFont val="ＭＳ Ｐゴシック"/>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rPr>
          <t>自ら中間処理した後の残さについて、自社の他事業場等で処理を行う量を記載してください。</t>
        </r>
      </text>
    </comment>
    <comment ref="AT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rPr>
          <t>同上</t>
        </r>
      </text>
    </comment>
    <comment ref="O18" authorId="0" shapeId="0">
      <text>
        <r>
          <rPr>
            <sz val="9"/>
            <color rgb="FF000000"/>
            <rFont val="ＭＳ Ｐゴシック"/>
          </rPr>
          <t>発生事業場内で破砕や脱水、焼却などの中間処理を行う量を記載してください。</t>
        </r>
      </text>
    </comment>
    <comment ref="X18" authorId="0" shapeId="0">
      <text>
        <r>
          <rPr>
            <sz val="9"/>
            <color rgb="FF000000"/>
            <rFont val="ＭＳ Ｐゴシック"/>
          </rPr>
          <t>⑧、⑨、※3及びｂの合計から自動的に計算されます。</t>
        </r>
      </text>
    </comment>
    <comment ref="AG18" authorId="0" shapeId="0">
      <text>
        <r>
          <rPr>
            <sz val="9"/>
            <color rgb="FF000000"/>
            <rFont val="ＭＳ Ｐゴシック"/>
          </rPr>
          <t>右にあるｂ-1およびｂ-2から、自動的に計算されます。</t>
        </r>
      </text>
    </comment>
    <comment ref="AN18" authorId="0" shapeId="0">
      <text>
        <r>
          <rPr>
            <sz val="9"/>
            <color rgb="FF000000"/>
            <rFont val="ＭＳ Ｐゴシック"/>
          </rPr>
          <t>右側にある3つの委託目的別内訳量から、自動的に計算されます。</t>
        </r>
      </text>
    </comment>
    <comment ref="AT18" authorId="0" shapeId="0">
      <text>
        <r>
          <rPr>
            <sz val="9"/>
            <color rgb="FF000000"/>
            <rFont val="ＭＳ Ｐゴシック"/>
          </rPr>
          <t>同上</t>
        </r>
      </text>
    </comment>
    <comment ref="O21" authorId="0" shapeId="0">
      <text>
        <r>
          <rPr>
            <sz val="9"/>
            <color rgb="FF000000"/>
            <rFont val="ＭＳ Ｐゴシック"/>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rPr>
          <t>前年度（令和６年度）の実績を記入してください。</t>
        </r>
      </text>
    </comment>
    <comment ref="O24" authorId="0" shapeId="0">
      <text>
        <r>
          <rPr>
            <sz val="9"/>
            <color rgb="FF000000"/>
            <rFont val="ＭＳ Ｐゴシック"/>
          </rPr>
          <t>発生事業場内での処理ではなく、自社の他事業場等で処理を行う量を記載してください。</t>
        </r>
      </text>
    </comment>
    <comment ref="AR24" authorId="0" shapeId="0">
      <text>
        <r>
          <rPr>
            <sz val="9"/>
            <color rgb="FF000000"/>
            <rFont val="ＭＳ Ｐゴシック"/>
          </rPr>
          <t>「ｂ-1中間処理委託量」の「再生利用前委託量」と「Ｂ-1中間処理委託量」の「再生利用前委託量」の合計が自動的に計算されます。</t>
        </r>
      </text>
    </comment>
    <comment ref="F25" authorId="0" shapeId="0">
      <text>
        <r>
          <rPr>
            <sz val="9"/>
            <color rgb="FF000000"/>
            <rFont val="ＭＳ Ｐゴシック"/>
          </rPr>
          <t>前年度（令和６年度）の実績を記入してください。</t>
        </r>
      </text>
    </comment>
    <comment ref="F26" authorId="0" shapeId="0">
      <text>
        <r>
          <rPr>
            <sz val="9"/>
            <color rgb="FF000000"/>
            <rFont val="ＭＳ Ｐゴシック"/>
          </rPr>
          <t>前年度（令和６年度）の実績を記入してください。</t>
        </r>
      </text>
    </comment>
    <comment ref="F27" authorId="0" shapeId="0">
      <text>
        <r>
          <rPr>
            <sz val="9"/>
            <color rgb="FF000000"/>
            <rFont val="ＭＳ Ｐゴシック"/>
          </rPr>
          <t>前年度（令和６年度）の実績を記入してください。</t>
        </r>
      </text>
    </comment>
    <comment ref="O27" authorId="0" shapeId="0">
      <text>
        <r>
          <rPr>
            <sz val="9"/>
            <color rgb="FF000000"/>
            <rFont val="ＭＳ Ｐゴシック"/>
          </rPr>
          <t>下にあるＢ-1およびＢ-2から、自動的に計算されます。</t>
        </r>
      </text>
    </comment>
    <comment ref="AK27" authorId="0" shapeId="0">
      <text>
        <r>
          <rPr>
            <sz val="9"/>
            <color rgb="FF000000"/>
            <rFont val="ＭＳ Ｐゴシック"/>
          </rPr>
          <t>Ｂとｂの合計が自動的に計算されます。</t>
        </r>
      </text>
    </comment>
    <comment ref="AR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rPr>
          <t>前年度（令和６年度）の実績を記入してください。</t>
        </r>
      </text>
    </comment>
    <comment ref="Z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rPr>
          <t>前年度（令和６年度）の実績を記入してください。</t>
        </r>
      </text>
    </comment>
    <comment ref="Z29" authorId="0" shapeId="0">
      <text>
        <r>
          <rPr>
            <sz val="9"/>
            <color rgb="FF000000"/>
            <rFont val="ＭＳ Ｐゴシック"/>
          </rPr>
          <t>同上</t>
        </r>
      </text>
    </comment>
    <comment ref="F30" authorId="0" shapeId="0">
      <text>
        <r>
          <rPr>
            <sz val="9"/>
            <color rgb="FF000000"/>
            <rFont val="ＭＳ Ｐゴシック"/>
          </rPr>
          <t>前年度（令和６年度）の実績を記入してください。</t>
        </r>
      </text>
    </comment>
    <comment ref="Q30" authorId="0" shapeId="0">
      <text>
        <r>
          <rPr>
            <sz val="9"/>
            <color rgb="FF000000"/>
            <rFont val="ＭＳ Ｐゴシック"/>
          </rPr>
          <t>右側にある3つの委託目的別内訳量から、自動的に計算されます。</t>
        </r>
      </text>
    </comment>
    <comment ref="Z30" authorId="0" shapeId="0">
      <text>
        <r>
          <rPr>
            <sz val="9"/>
            <color rgb="FF000000"/>
            <rFont val="ＭＳ Ｐゴシック"/>
          </rPr>
          <t>同上</t>
        </r>
      </text>
    </comment>
    <comment ref="AK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rPr>
          <t>前年度（令和６年度）の実績を記入してください。</t>
        </r>
      </text>
    </comment>
    <comment ref="AR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rPr>
          <t>前年度（令和６年度）の実績を記入してください。</t>
        </r>
      </text>
    </comment>
    <comment ref="F33" authorId="0" shapeId="0">
      <text>
        <r>
          <rPr>
            <sz val="9"/>
            <color rgb="FF000000"/>
            <rFont val="ＭＳ Ｐゴシック"/>
          </rPr>
          <t>前年度（令和６年度）の実績を記入してください。</t>
        </r>
      </text>
    </comment>
    <comment ref="Q33" authorId="0" shapeId="0">
      <text>
        <r>
          <rPr>
            <sz val="9"/>
            <color rgb="FF000000"/>
            <rFont val="ＭＳ Ｐゴシック"/>
          </rPr>
          <t>中間処理を経ずに、産業廃棄物を直接、埋立処分や海洋投入処分の委託をする量を記載してください。</t>
        </r>
      </text>
    </comment>
  </commentList>
</comments>
</file>

<file path=xl/comments6.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R4" authorId="0" shapeId="0">
      <text>
        <r>
          <rPr>
            <sz val="10"/>
            <color rgb="FF000000"/>
            <rFont val="ＭＳ Ｐゴシック"/>
          </rPr>
          <t>「表紙」シートで選択された○印が自動的に反映されます。</t>
        </r>
      </text>
    </comment>
    <comment ref="AT4" authorId="0" shapeId="0">
      <text>
        <r>
          <rPr>
            <sz val="10"/>
            <color rgb="FF000000"/>
            <rFont val="ＭＳ Ｐゴシック"/>
          </rPr>
          <t>「表紙」シートで選択された○印が自動的に反映されます。</t>
        </r>
      </text>
    </comment>
    <comment ref="AE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G9" authorId="0" shapeId="0">
      <text>
        <r>
          <rPr>
            <sz val="9"/>
            <color rgb="FF000000"/>
            <rFont val="ＭＳ Ｐゴシック"/>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rPr>
          <t>自ら中間処理した後の残さについて、自社の他事業場等で処理を行う量を記載してください。</t>
        </r>
      </text>
    </comment>
    <comment ref="AT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rPr>
          <t>同上</t>
        </r>
      </text>
    </comment>
    <comment ref="O18" authorId="0" shapeId="0">
      <text>
        <r>
          <rPr>
            <sz val="9"/>
            <color rgb="FF000000"/>
            <rFont val="ＭＳ Ｐゴシック"/>
          </rPr>
          <t>発生事業場内で破砕や脱水、焼却などの中間処理を行う量を記載してください。</t>
        </r>
      </text>
    </comment>
    <comment ref="X18" authorId="0" shapeId="0">
      <text>
        <r>
          <rPr>
            <sz val="9"/>
            <color rgb="FF000000"/>
            <rFont val="ＭＳ Ｐゴシック"/>
          </rPr>
          <t>⑧、⑨、※3及びｂの合計から自動的に計算されます。</t>
        </r>
      </text>
    </comment>
    <comment ref="AG18" authorId="0" shapeId="0">
      <text>
        <r>
          <rPr>
            <sz val="9"/>
            <color rgb="FF000000"/>
            <rFont val="ＭＳ Ｐゴシック"/>
          </rPr>
          <t>右にあるｂ-1およびｂ-2から、自動的に計算されます。</t>
        </r>
      </text>
    </comment>
    <comment ref="AN18" authorId="0" shapeId="0">
      <text>
        <r>
          <rPr>
            <sz val="9"/>
            <color rgb="FF000000"/>
            <rFont val="ＭＳ Ｐゴシック"/>
          </rPr>
          <t>右側にある3つの委託目的別内訳量から、自動的に計算されます。</t>
        </r>
      </text>
    </comment>
    <comment ref="AT18" authorId="0" shapeId="0">
      <text>
        <r>
          <rPr>
            <sz val="9"/>
            <color rgb="FF000000"/>
            <rFont val="ＭＳ Ｐゴシック"/>
          </rPr>
          <t>同上</t>
        </r>
      </text>
    </comment>
    <comment ref="O21" authorId="0" shapeId="0">
      <text>
        <r>
          <rPr>
            <sz val="9"/>
            <color rgb="FF000000"/>
            <rFont val="ＭＳ Ｐゴシック"/>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rPr>
          <t>前年度（令和６年度）の実績を記入してください。</t>
        </r>
      </text>
    </comment>
    <comment ref="O24" authorId="0" shapeId="0">
      <text>
        <r>
          <rPr>
            <sz val="9"/>
            <color rgb="FF000000"/>
            <rFont val="ＭＳ Ｐゴシック"/>
          </rPr>
          <t>発生事業場内での処理ではなく、自社の他事業場等で処理を行う量を記載してください。</t>
        </r>
      </text>
    </comment>
    <comment ref="AR24" authorId="0" shapeId="0">
      <text>
        <r>
          <rPr>
            <sz val="9"/>
            <color rgb="FF000000"/>
            <rFont val="ＭＳ Ｐゴシック"/>
          </rPr>
          <t>「ｂ-1中間処理委託量」の「再生利用前委託量」と「Ｂ-1中間処理委託量」の「再生利用前委託量」の合計が自動的に計算されます。</t>
        </r>
      </text>
    </comment>
    <comment ref="F25" authorId="0" shapeId="0">
      <text>
        <r>
          <rPr>
            <sz val="9"/>
            <color rgb="FF000000"/>
            <rFont val="ＭＳ Ｐゴシック"/>
          </rPr>
          <t>前年度（令和６年度）の実績を記入してください。</t>
        </r>
      </text>
    </comment>
    <comment ref="F26" authorId="0" shapeId="0">
      <text>
        <r>
          <rPr>
            <sz val="9"/>
            <color rgb="FF000000"/>
            <rFont val="ＭＳ Ｐゴシック"/>
          </rPr>
          <t>前年度（令和６年度）の実績を記入してください。</t>
        </r>
      </text>
    </comment>
    <comment ref="F27" authorId="0" shapeId="0">
      <text>
        <r>
          <rPr>
            <sz val="9"/>
            <color rgb="FF000000"/>
            <rFont val="ＭＳ Ｐゴシック"/>
          </rPr>
          <t>前年度（令和６年度）の実績を記入してください。</t>
        </r>
      </text>
    </comment>
    <comment ref="O27" authorId="0" shapeId="0">
      <text>
        <r>
          <rPr>
            <sz val="9"/>
            <color rgb="FF000000"/>
            <rFont val="ＭＳ Ｐゴシック"/>
          </rPr>
          <t>下にあるＢ-1およびＢ-2から、自動的に計算されます。</t>
        </r>
      </text>
    </comment>
    <comment ref="AK27" authorId="0" shapeId="0">
      <text>
        <r>
          <rPr>
            <sz val="9"/>
            <color rgb="FF000000"/>
            <rFont val="ＭＳ Ｐゴシック"/>
          </rPr>
          <t>Ｂとｂの合計が自動的に計算されます。</t>
        </r>
      </text>
    </comment>
    <comment ref="AR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rPr>
          <t>前年度（令和６年度）の実績を記入してください。</t>
        </r>
      </text>
    </comment>
    <comment ref="Z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rPr>
          <t>前年度（令和６年度）の実績を記入してください。</t>
        </r>
      </text>
    </comment>
    <comment ref="Z29" authorId="0" shapeId="0">
      <text>
        <r>
          <rPr>
            <sz val="9"/>
            <color rgb="FF000000"/>
            <rFont val="ＭＳ Ｐゴシック"/>
          </rPr>
          <t>同上</t>
        </r>
      </text>
    </comment>
    <comment ref="F30" authorId="0" shapeId="0">
      <text>
        <r>
          <rPr>
            <sz val="9"/>
            <color rgb="FF000000"/>
            <rFont val="ＭＳ Ｐゴシック"/>
          </rPr>
          <t>前年度（令和６年度）の実績を記入してください。</t>
        </r>
      </text>
    </comment>
    <comment ref="Q30" authorId="0" shapeId="0">
      <text>
        <r>
          <rPr>
            <sz val="9"/>
            <color rgb="FF000000"/>
            <rFont val="ＭＳ Ｐゴシック"/>
          </rPr>
          <t>右側にある3つの委託目的別内訳量から、自動的に計算されます。</t>
        </r>
      </text>
    </comment>
    <comment ref="Z30" authorId="0" shapeId="0">
      <text>
        <r>
          <rPr>
            <sz val="9"/>
            <color rgb="FF000000"/>
            <rFont val="ＭＳ Ｐゴシック"/>
          </rPr>
          <t>同上</t>
        </r>
      </text>
    </comment>
    <comment ref="AK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rPr>
          <t>前年度（令和６年度）の実績を記入してください。</t>
        </r>
      </text>
    </comment>
    <comment ref="AR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rPr>
          <t>前年度（令和６年度）の実績を記入してください。</t>
        </r>
      </text>
    </comment>
    <comment ref="F33" authorId="0" shapeId="0">
      <text>
        <r>
          <rPr>
            <sz val="9"/>
            <color rgb="FF000000"/>
            <rFont val="ＭＳ Ｐゴシック"/>
          </rPr>
          <t>前年度（令和６年度）の実績を記入してください。</t>
        </r>
      </text>
    </comment>
    <comment ref="Q33" authorId="0" shapeId="0">
      <text>
        <r>
          <rPr>
            <sz val="9"/>
            <color rgb="FF000000"/>
            <rFont val="ＭＳ Ｐゴシック"/>
          </rPr>
          <t>中間処理を経ずに、産業廃棄物を直接、埋立処分や海洋投入処分の委託をする量を記載してください。</t>
        </r>
      </text>
    </comment>
  </commentList>
</comments>
</file>

<file path=xl/comments7.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R4" authorId="0" shapeId="0">
      <text>
        <r>
          <rPr>
            <sz val="10"/>
            <color rgb="FF000000"/>
            <rFont val="ＭＳ Ｐゴシック"/>
          </rPr>
          <t>「表紙」シートで選択された○印が自動的に反映されます。</t>
        </r>
      </text>
    </comment>
    <comment ref="AT4" authorId="0" shapeId="0">
      <text>
        <r>
          <rPr>
            <sz val="10"/>
            <color rgb="FF000000"/>
            <rFont val="ＭＳ Ｐゴシック"/>
          </rPr>
          <t>「表紙」シートで選択された○印が自動的に反映されます。</t>
        </r>
      </text>
    </comment>
    <comment ref="AE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G9" authorId="0" shapeId="0">
      <text>
        <r>
          <rPr>
            <sz val="9"/>
            <color rgb="FF000000"/>
            <rFont val="ＭＳ Ｐゴシック"/>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rPr>
          <t>自ら中間処理した後の残さについて、自社の他事業場等で処理を行う量を記載してください。</t>
        </r>
      </text>
    </comment>
    <comment ref="AT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rPr>
          <t>同上</t>
        </r>
      </text>
    </comment>
    <comment ref="O18" authorId="0" shapeId="0">
      <text>
        <r>
          <rPr>
            <sz val="9"/>
            <color rgb="FF000000"/>
            <rFont val="ＭＳ Ｐゴシック"/>
          </rPr>
          <t>発生事業場内で破砕や脱水、焼却などの中間処理を行う量を記載してください。</t>
        </r>
      </text>
    </comment>
    <comment ref="X18" authorId="0" shapeId="0">
      <text>
        <r>
          <rPr>
            <sz val="9"/>
            <color rgb="FF000000"/>
            <rFont val="ＭＳ Ｐゴシック"/>
          </rPr>
          <t>⑧、⑨、※3及びｂの合計から自動的に計算されます。</t>
        </r>
      </text>
    </comment>
    <comment ref="AG18" authorId="0" shapeId="0">
      <text>
        <r>
          <rPr>
            <sz val="9"/>
            <color rgb="FF000000"/>
            <rFont val="ＭＳ Ｐゴシック"/>
          </rPr>
          <t>右にあるｂ-1およびｂ-2から、自動的に計算されます。</t>
        </r>
      </text>
    </comment>
    <comment ref="AN18" authorId="0" shapeId="0">
      <text>
        <r>
          <rPr>
            <sz val="9"/>
            <color rgb="FF000000"/>
            <rFont val="ＭＳ Ｐゴシック"/>
          </rPr>
          <t>右側にある3つの委託目的別内訳量から、自動的に計算されます。</t>
        </r>
      </text>
    </comment>
    <comment ref="AT18" authorId="0" shapeId="0">
      <text>
        <r>
          <rPr>
            <sz val="9"/>
            <color rgb="FF000000"/>
            <rFont val="ＭＳ Ｐゴシック"/>
          </rPr>
          <t>同上</t>
        </r>
      </text>
    </comment>
    <comment ref="O21" authorId="0" shapeId="0">
      <text>
        <r>
          <rPr>
            <sz val="9"/>
            <color rgb="FF000000"/>
            <rFont val="ＭＳ Ｐゴシック"/>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rPr>
          <t>前年度（令和６年度）の実績を記入してください。</t>
        </r>
      </text>
    </comment>
    <comment ref="O24" authorId="0" shapeId="0">
      <text>
        <r>
          <rPr>
            <sz val="9"/>
            <color rgb="FF000000"/>
            <rFont val="ＭＳ Ｐゴシック"/>
          </rPr>
          <t>発生事業場内での処理ではなく、自社の他事業場等で処理を行う量を記載してください。</t>
        </r>
      </text>
    </comment>
    <comment ref="AR24" authorId="0" shapeId="0">
      <text>
        <r>
          <rPr>
            <sz val="9"/>
            <color rgb="FF000000"/>
            <rFont val="ＭＳ Ｐゴシック"/>
          </rPr>
          <t>「ｂ-1中間処理委託量」の「再生利用前委託量」と「Ｂ-1中間処理委託量」の「再生利用前委託量」の合計が自動的に計算されます。</t>
        </r>
      </text>
    </comment>
    <comment ref="F25" authorId="0" shapeId="0">
      <text>
        <r>
          <rPr>
            <sz val="9"/>
            <color rgb="FF000000"/>
            <rFont val="ＭＳ Ｐゴシック"/>
          </rPr>
          <t>前年度（令和６年度）の実績を記入してください。</t>
        </r>
      </text>
    </comment>
    <comment ref="F26" authorId="0" shapeId="0">
      <text>
        <r>
          <rPr>
            <sz val="9"/>
            <color rgb="FF000000"/>
            <rFont val="ＭＳ Ｐゴシック"/>
          </rPr>
          <t>前年度（令和６年度）の実績を記入してください。</t>
        </r>
      </text>
    </comment>
    <comment ref="F27" authorId="0" shapeId="0">
      <text>
        <r>
          <rPr>
            <sz val="9"/>
            <color rgb="FF000000"/>
            <rFont val="ＭＳ Ｐゴシック"/>
          </rPr>
          <t>前年度（令和６年度）の実績を記入してください。</t>
        </r>
      </text>
    </comment>
    <comment ref="O27" authorId="0" shapeId="0">
      <text>
        <r>
          <rPr>
            <sz val="9"/>
            <color rgb="FF000000"/>
            <rFont val="ＭＳ Ｐゴシック"/>
          </rPr>
          <t>下にあるＢ-1およびＢ-2から、自動的に計算されます。</t>
        </r>
      </text>
    </comment>
    <comment ref="AK27" authorId="0" shapeId="0">
      <text>
        <r>
          <rPr>
            <sz val="9"/>
            <color rgb="FF000000"/>
            <rFont val="ＭＳ Ｐゴシック"/>
          </rPr>
          <t>Ｂとｂの合計が自動的に計算されます。</t>
        </r>
      </text>
    </comment>
    <comment ref="AR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rPr>
          <t>前年度（令和６年度）の実績を記入してください。</t>
        </r>
      </text>
    </comment>
    <comment ref="Z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rPr>
          <t>前年度（令和６年度）の実績を記入してください。</t>
        </r>
      </text>
    </comment>
    <comment ref="Z29" authorId="0" shapeId="0">
      <text>
        <r>
          <rPr>
            <sz val="9"/>
            <color rgb="FF000000"/>
            <rFont val="ＭＳ Ｐゴシック"/>
          </rPr>
          <t>同上</t>
        </r>
      </text>
    </comment>
    <comment ref="F30" authorId="0" shapeId="0">
      <text>
        <r>
          <rPr>
            <sz val="9"/>
            <color rgb="FF000000"/>
            <rFont val="ＭＳ Ｐゴシック"/>
          </rPr>
          <t>前年度（令和６年度）の実績を記入してください。</t>
        </r>
      </text>
    </comment>
    <comment ref="Q30" authorId="0" shapeId="0">
      <text>
        <r>
          <rPr>
            <sz val="9"/>
            <color rgb="FF000000"/>
            <rFont val="ＭＳ Ｐゴシック"/>
          </rPr>
          <t>右側にある3つの委託目的別内訳量から、自動的に計算されます。</t>
        </r>
      </text>
    </comment>
    <comment ref="Z30" authorId="0" shapeId="0">
      <text>
        <r>
          <rPr>
            <sz val="9"/>
            <color rgb="FF000000"/>
            <rFont val="ＭＳ Ｐゴシック"/>
          </rPr>
          <t>同上</t>
        </r>
      </text>
    </comment>
    <comment ref="AK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rPr>
          <t>前年度（令和６年度）の実績を記入してください。</t>
        </r>
      </text>
    </comment>
    <comment ref="AR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rPr>
          <t>前年度（令和６年度）の実績を記入してください。</t>
        </r>
      </text>
    </comment>
    <comment ref="F33" authorId="0" shapeId="0">
      <text>
        <r>
          <rPr>
            <sz val="9"/>
            <color rgb="FF000000"/>
            <rFont val="ＭＳ Ｐゴシック"/>
          </rPr>
          <t>前年度（令和６年度）の実績を記入してください。</t>
        </r>
      </text>
    </comment>
    <comment ref="Q33" authorId="0" shapeId="0">
      <text>
        <r>
          <rPr>
            <sz val="9"/>
            <color rgb="FF000000"/>
            <rFont val="ＭＳ Ｐゴシック"/>
          </rPr>
          <t>中間処理を経ずに、産業廃棄物を直接、埋立処分や海洋投入処分の委託をする量を記載してください。</t>
        </r>
      </text>
    </comment>
  </commentList>
</comments>
</file>

<file path=xl/comments8.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R4" authorId="0" shapeId="0">
      <text>
        <r>
          <rPr>
            <sz val="10"/>
            <color rgb="FF000000"/>
            <rFont val="ＭＳ Ｐゴシック"/>
          </rPr>
          <t>「表紙」シートで選択された○印が自動的に反映されます。</t>
        </r>
      </text>
    </comment>
    <comment ref="AT4" authorId="0" shapeId="0">
      <text>
        <r>
          <rPr>
            <sz val="10"/>
            <color rgb="FF000000"/>
            <rFont val="ＭＳ Ｐゴシック"/>
          </rPr>
          <t>「表紙」シートで選択された○印が自動的に反映されます。</t>
        </r>
      </text>
    </comment>
    <comment ref="AE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G9" authorId="0" shapeId="0">
      <text>
        <r>
          <rPr>
            <sz val="9"/>
            <color rgb="FF000000"/>
            <rFont val="ＭＳ Ｐゴシック"/>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rPr>
          <t>自ら中間処理した後の残さについて、自社の他事業場等で処理を行う量を記載してください。</t>
        </r>
      </text>
    </comment>
    <comment ref="AT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rPr>
          <t>同上</t>
        </r>
      </text>
    </comment>
    <comment ref="O18" authorId="0" shapeId="0">
      <text>
        <r>
          <rPr>
            <sz val="9"/>
            <color rgb="FF000000"/>
            <rFont val="ＭＳ Ｐゴシック"/>
          </rPr>
          <t>発生事業場内で破砕や脱水、焼却などの中間処理を行う量を記載してください。</t>
        </r>
      </text>
    </comment>
    <comment ref="X18" authorId="0" shapeId="0">
      <text>
        <r>
          <rPr>
            <sz val="9"/>
            <color rgb="FF000000"/>
            <rFont val="ＭＳ Ｐゴシック"/>
          </rPr>
          <t>⑧、⑨、※3及びｂの合計から自動的に計算されます。</t>
        </r>
      </text>
    </comment>
    <comment ref="AG18" authorId="0" shapeId="0">
      <text>
        <r>
          <rPr>
            <sz val="9"/>
            <color rgb="FF000000"/>
            <rFont val="ＭＳ Ｐゴシック"/>
          </rPr>
          <t>右にあるｂ-1およびｂ-2から、自動的に計算されます。</t>
        </r>
      </text>
    </comment>
    <comment ref="AN18" authorId="0" shapeId="0">
      <text>
        <r>
          <rPr>
            <sz val="9"/>
            <color rgb="FF000000"/>
            <rFont val="ＭＳ Ｐゴシック"/>
          </rPr>
          <t>右側にある3つの委託目的別内訳量から、自動的に計算されます。</t>
        </r>
      </text>
    </comment>
    <comment ref="AT18" authorId="0" shapeId="0">
      <text>
        <r>
          <rPr>
            <sz val="9"/>
            <color rgb="FF000000"/>
            <rFont val="ＭＳ Ｐゴシック"/>
          </rPr>
          <t>同上</t>
        </r>
      </text>
    </comment>
    <comment ref="O21" authorId="0" shapeId="0">
      <text>
        <r>
          <rPr>
            <sz val="9"/>
            <color rgb="FF000000"/>
            <rFont val="ＭＳ Ｐゴシック"/>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rPr>
          <t>前年度（令和６年度）の実績を記入してください。</t>
        </r>
      </text>
    </comment>
    <comment ref="O24" authorId="0" shapeId="0">
      <text>
        <r>
          <rPr>
            <sz val="9"/>
            <color rgb="FF000000"/>
            <rFont val="ＭＳ Ｐゴシック"/>
          </rPr>
          <t>発生事業場内での処理ではなく、自社の他事業場等で処理を行う量を記載してください。</t>
        </r>
      </text>
    </comment>
    <comment ref="AR24" authorId="0" shapeId="0">
      <text>
        <r>
          <rPr>
            <sz val="9"/>
            <color rgb="FF000000"/>
            <rFont val="ＭＳ Ｐゴシック"/>
          </rPr>
          <t>「ｂ-1中間処理委託量」の「再生利用前委託量」と「Ｂ-1中間処理委託量」の「再生利用前委託量」の合計が自動的に計算されます。</t>
        </r>
      </text>
    </comment>
    <comment ref="F25" authorId="0" shapeId="0">
      <text>
        <r>
          <rPr>
            <sz val="9"/>
            <color rgb="FF000000"/>
            <rFont val="ＭＳ Ｐゴシック"/>
          </rPr>
          <t>前年度（令和６年度）の実績を記入してください。</t>
        </r>
      </text>
    </comment>
    <comment ref="F26" authorId="0" shapeId="0">
      <text>
        <r>
          <rPr>
            <sz val="9"/>
            <color rgb="FF000000"/>
            <rFont val="ＭＳ Ｐゴシック"/>
          </rPr>
          <t>前年度（令和６年度）の実績を記入してください。</t>
        </r>
      </text>
    </comment>
    <comment ref="F27" authorId="0" shapeId="0">
      <text>
        <r>
          <rPr>
            <sz val="9"/>
            <color rgb="FF000000"/>
            <rFont val="ＭＳ Ｐゴシック"/>
          </rPr>
          <t>前年度（令和６年度）の実績を記入してください。</t>
        </r>
      </text>
    </comment>
    <comment ref="O27" authorId="0" shapeId="0">
      <text>
        <r>
          <rPr>
            <sz val="9"/>
            <color rgb="FF000000"/>
            <rFont val="ＭＳ Ｐゴシック"/>
          </rPr>
          <t>下にあるＢ-1およびＢ-2から、自動的に計算されます。</t>
        </r>
      </text>
    </comment>
    <comment ref="AK27" authorId="0" shapeId="0">
      <text>
        <r>
          <rPr>
            <sz val="9"/>
            <color rgb="FF000000"/>
            <rFont val="ＭＳ Ｐゴシック"/>
          </rPr>
          <t>Ｂとｂの合計が自動的に計算されます。</t>
        </r>
      </text>
    </comment>
    <comment ref="AR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rPr>
          <t>前年度（令和６年度）の実績を記入してください。</t>
        </r>
      </text>
    </comment>
    <comment ref="Z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rPr>
          <t>前年度（令和６年度）の実績を記入してください。</t>
        </r>
      </text>
    </comment>
    <comment ref="Z29" authorId="0" shapeId="0">
      <text>
        <r>
          <rPr>
            <sz val="9"/>
            <color rgb="FF000000"/>
            <rFont val="ＭＳ Ｐゴシック"/>
          </rPr>
          <t>同上</t>
        </r>
      </text>
    </comment>
    <comment ref="F30" authorId="0" shapeId="0">
      <text>
        <r>
          <rPr>
            <sz val="9"/>
            <color rgb="FF000000"/>
            <rFont val="ＭＳ Ｐゴシック"/>
          </rPr>
          <t>前年度（令和６年度）の実績を記入してください。</t>
        </r>
      </text>
    </comment>
    <comment ref="Q30" authorId="0" shapeId="0">
      <text>
        <r>
          <rPr>
            <sz val="9"/>
            <color rgb="FF000000"/>
            <rFont val="ＭＳ Ｐゴシック"/>
          </rPr>
          <t>右側にある3つの委託目的別内訳量から、自動的に計算されます。</t>
        </r>
      </text>
    </comment>
    <comment ref="Z30" authorId="0" shapeId="0">
      <text>
        <r>
          <rPr>
            <sz val="9"/>
            <color rgb="FF000000"/>
            <rFont val="ＭＳ Ｐゴシック"/>
          </rPr>
          <t>同上</t>
        </r>
      </text>
    </comment>
    <comment ref="AK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rPr>
          <t>前年度（令和６年度）の実績を記入してください。</t>
        </r>
      </text>
    </comment>
    <comment ref="AR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rPr>
          <t>前年度（令和６年度）の実績を記入してください。</t>
        </r>
      </text>
    </comment>
    <comment ref="F33" authorId="0" shapeId="0">
      <text>
        <r>
          <rPr>
            <sz val="9"/>
            <color rgb="FF000000"/>
            <rFont val="ＭＳ Ｐゴシック"/>
          </rPr>
          <t>前年度（令和６年度）の実績を記入してください。</t>
        </r>
      </text>
    </comment>
    <comment ref="Q33" authorId="0" shapeId="0">
      <text>
        <r>
          <rPr>
            <sz val="9"/>
            <color rgb="FF000000"/>
            <rFont val="ＭＳ Ｐゴシック"/>
          </rPr>
          <t>中間処理を経ずに、産業廃棄物を直接、埋立処分や海洋投入処分の委託をする量を記載してください。</t>
        </r>
      </text>
    </comment>
  </commentList>
</comments>
</file>

<file path=xl/comments9.xml><?xml version="1.0" encoding="utf-8"?>
<comments xmlns:xr="http://schemas.microsoft.com/office/spreadsheetml/2014/revision" xmlns:mc="http://schemas.openxmlformats.org/markup-compatibility/2006" xmlns="http://schemas.openxmlformats.org/spreadsheetml/2006/main" mc:Ignorable="xr">
  <authors>
    <author>作成者</author>
    <author>株式会社リバスタ</author>
  </authors>
  <commentList>
    <comment ref="AR4" authorId="0" shapeId="0">
      <text>
        <r>
          <rPr>
            <sz val="10"/>
            <color rgb="FF000000"/>
            <rFont val="ＭＳ Ｐゴシック"/>
          </rPr>
          <t>「表紙」シートで選択された○印が自動的に反映されます。</t>
        </r>
      </text>
    </comment>
    <comment ref="AT4" authorId="0" shapeId="0">
      <text>
        <r>
          <rPr>
            <sz val="10"/>
            <color rgb="FF000000"/>
            <rFont val="ＭＳ Ｐゴシック"/>
          </rPr>
          <t>「表紙」シートで選択された○印が自動的に反映されます。</t>
        </r>
      </text>
    </comment>
    <comment ref="AE5" authorId="0" shapeId="0">
      <text>
        <r>
          <rPr>
            <b/>
            <sz val="9"/>
            <color rgb="FF000000"/>
            <rFont val="ＭＳ Ｐゴシック"/>
          </rPr>
          <t xml:space="preserve"> </t>
        </r>
        <r>
          <rPr>
            <sz val="10"/>
            <color rgb="FF000000"/>
            <rFont val="ＭＳ Ｐゴシック"/>
          </rPr>
          <t>「表紙」シートに記入された「事業場の名称」が自動的に反映されます。</t>
        </r>
      </text>
    </comment>
    <comment ref="AG9" authorId="0" shapeId="0">
      <text>
        <r>
          <rPr>
            <sz val="9"/>
            <color rgb="FF000000"/>
            <rFont val="ＭＳ Ｐゴシック"/>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rPr>
          <t>自ら中間処理した後の残さについて、自社の他事業場等で処理を行う量を記載してください。</t>
        </r>
      </text>
    </comment>
    <comment ref="AT16" authorId="0" shapeId="0">
      <text>
        <r>
          <rPr>
            <sz val="9"/>
            <color rgb="FF000000"/>
            <rFont val="ＭＳ Ｐゴシック"/>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rPr>
          <t>同上</t>
        </r>
      </text>
    </comment>
    <comment ref="O18" authorId="0" shapeId="0">
      <text>
        <r>
          <rPr>
            <sz val="9"/>
            <color rgb="FF000000"/>
            <rFont val="ＭＳ Ｐゴシック"/>
          </rPr>
          <t>発生事業場内で破砕や脱水、焼却などの中間処理を行う量を記載してください。</t>
        </r>
      </text>
    </comment>
    <comment ref="X18" authorId="0" shapeId="0">
      <text>
        <r>
          <rPr>
            <sz val="9"/>
            <color rgb="FF000000"/>
            <rFont val="ＭＳ Ｐゴシック"/>
          </rPr>
          <t>⑧、⑨、※3及びｂの合計から自動的に計算されます。</t>
        </r>
      </text>
    </comment>
    <comment ref="AG18" authorId="0" shapeId="0">
      <text>
        <r>
          <rPr>
            <sz val="9"/>
            <color rgb="FF000000"/>
            <rFont val="ＭＳ Ｐゴシック"/>
          </rPr>
          <t>右にあるｂ-1およびｂ-2から、自動的に計算されます。</t>
        </r>
      </text>
    </comment>
    <comment ref="AN18" authorId="0" shapeId="0">
      <text>
        <r>
          <rPr>
            <sz val="9"/>
            <color rgb="FF000000"/>
            <rFont val="ＭＳ Ｐゴシック"/>
          </rPr>
          <t>右側にある3つの委託目的別内訳量から、自動的に計算されます。</t>
        </r>
      </text>
    </comment>
    <comment ref="AT18" authorId="0" shapeId="0">
      <text>
        <r>
          <rPr>
            <sz val="9"/>
            <color rgb="FF000000"/>
            <rFont val="ＭＳ Ｐゴシック"/>
          </rPr>
          <t>同上</t>
        </r>
      </text>
    </comment>
    <comment ref="O21" authorId="0" shapeId="0">
      <text>
        <r>
          <rPr>
            <sz val="9"/>
            <color rgb="FF000000"/>
            <rFont val="ＭＳ Ｐゴシック"/>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rPr>
          <t>前年度（令和６年度）の実績を記入してください。</t>
        </r>
      </text>
    </comment>
    <comment ref="O24" authorId="0" shapeId="0">
      <text>
        <r>
          <rPr>
            <sz val="9"/>
            <color rgb="FF000000"/>
            <rFont val="ＭＳ Ｐゴシック"/>
          </rPr>
          <t>発生事業場内での処理ではなく、自社の他事業場等で処理を行う量を記載してください。</t>
        </r>
      </text>
    </comment>
    <comment ref="AR24" authorId="0" shapeId="0">
      <text>
        <r>
          <rPr>
            <sz val="9"/>
            <color rgb="FF000000"/>
            <rFont val="ＭＳ Ｐゴシック"/>
          </rPr>
          <t>「ｂ-1中間処理委託量」の「再生利用前委託量」と「Ｂ-1中間処理委託量」の「再生利用前委託量」の合計が自動的に計算されます。</t>
        </r>
      </text>
    </comment>
    <comment ref="F25" authorId="0" shapeId="0">
      <text>
        <r>
          <rPr>
            <sz val="9"/>
            <color rgb="FF000000"/>
            <rFont val="ＭＳ Ｐゴシック"/>
          </rPr>
          <t>前年度（令和６年度）の実績を記入してください。</t>
        </r>
      </text>
    </comment>
    <comment ref="F26" authorId="0" shapeId="0">
      <text>
        <r>
          <rPr>
            <sz val="9"/>
            <color rgb="FF000000"/>
            <rFont val="ＭＳ Ｐゴシック"/>
          </rPr>
          <t>前年度（令和６年度）の実績を記入してください。</t>
        </r>
      </text>
    </comment>
    <comment ref="F27" authorId="0" shapeId="0">
      <text>
        <r>
          <rPr>
            <sz val="9"/>
            <color rgb="FF000000"/>
            <rFont val="ＭＳ Ｐゴシック"/>
          </rPr>
          <t>前年度（令和６年度）の実績を記入してください。</t>
        </r>
      </text>
    </comment>
    <comment ref="O27" authorId="0" shapeId="0">
      <text>
        <r>
          <rPr>
            <sz val="9"/>
            <color rgb="FF000000"/>
            <rFont val="ＭＳ Ｐゴシック"/>
          </rPr>
          <t>下にあるＢ-1およびＢ-2から、自動的に計算されます。</t>
        </r>
      </text>
    </comment>
    <comment ref="AK27" authorId="0" shapeId="0">
      <text>
        <r>
          <rPr>
            <sz val="9"/>
            <color rgb="FF000000"/>
            <rFont val="ＭＳ Ｐゴシック"/>
          </rPr>
          <t>Ｂとｂの合計が自動的に計算されます。</t>
        </r>
      </text>
    </comment>
    <comment ref="AR27" authorId="0" shapeId="0">
      <text>
        <r>
          <rPr>
            <sz val="9"/>
            <color rgb="FF000000"/>
            <rFont val="ＭＳ Ｐゴシック"/>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rPr>
          <t>前年度（令和６年度）の実績を記入してください。</t>
        </r>
      </text>
    </comment>
    <comment ref="Z28" authorId="0" shapeId="0">
      <text>
        <r>
          <rPr>
            <sz val="9"/>
            <color rgb="FF000000"/>
            <rFont val="ＭＳ Ｐゴシック"/>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rPr>
          <t>前年度（令和６年度）の実績を記入してください。</t>
        </r>
      </text>
    </comment>
    <comment ref="Z29" authorId="0" shapeId="0">
      <text>
        <r>
          <rPr>
            <sz val="9"/>
            <color rgb="FF000000"/>
            <rFont val="ＭＳ Ｐゴシック"/>
          </rPr>
          <t>同上</t>
        </r>
      </text>
    </comment>
    <comment ref="F30" authorId="0" shapeId="0">
      <text>
        <r>
          <rPr>
            <sz val="9"/>
            <color rgb="FF000000"/>
            <rFont val="ＭＳ Ｐゴシック"/>
          </rPr>
          <t>前年度（令和６年度）の実績を記入してください。</t>
        </r>
      </text>
    </comment>
    <comment ref="Q30" authorId="0" shapeId="0">
      <text>
        <r>
          <rPr>
            <sz val="9"/>
            <color rgb="FF000000"/>
            <rFont val="ＭＳ Ｐゴシック"/>
          </rPr>
          <t>右側にある3つの委託目的別内訳量から、自動的に計算されます。</t>
        </r>
      </text>
    </comment>
    <comment ref="Z30" authorId="0" shapeId="0">
      <text>
        <r>
          <rPr>
            <sz val="9"/>
            <color rgb="FF000000"/>
            <rFont val="ＭＳ Ｐゴシック"/>
          </rPr>
          <t>同上</t>
        </r>
      </text>
    </comment>
    <comment ref="AK30" authorId="0" shapeId="0">
      <text>
        <r>
          <rPr>
            <sz val="9"/>
            <color rgb="FF000000"/>
            <rFont val="ＭＳ Ｐゴシック"/>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rPr>
          <t>前年度（令和６年度）の実績を記入してください。</t>
        </r>
      </text>
    </comment>
    <comment ref="AR31" authorId="0" shapeId="0">
      <text>
        <r>
          <rPr>
            <sz val="9"/>
            <color rgb="FF000000"/>
            <rFont val="ＭＳ Ｐゴシック"/>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rPr>
          <t>前年度（令和６年度）の実績を記入してください。</t>
        </r>
      </text>
    </comment>
    <comment ref="F33" authorId="0" shapeId="0">
      <text>
        <r>
          <rPr>
            <sz val="9"/>
            <color rgb="FF000000"/>
            <rFont val="ＭＳ Ｐゴシック"/>
          </rPr>
          <t>前年度（令和６年度）の実績を記入してください。</t>
        </r>
      </text>
    </comment>
    <comment ref="Q33" authorId="0" shapeId="0">
      <text>
        <r>
          <rPr>
            <sz val="9"/>
            <color rgb="FF000000"/>
            <rFont val="ＭＳ Ｐゴシック"/>
          </rPr>
          <t>中間処理を経ずに、産業廃棄物を直接、埋立処分や海洋投入処分の委託をする量を記載してください。</t>
        </r>
      </text>
    </comment>
  </commentList>
</comments>
</file>

<file path=xl/metadata.xml><?xml version="1.0" encoding="utf-8"?>
<metadata xmlns:xlrd="http://schemas.microsoft.com/office/spreadsheetml/2017/richdata" xmlns:xda="http://schemas.microsoft.com/office/spreadsheetml/2017/dynamicarray"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<sst xmlns="http://schemas.openxmlformats.org/spreadsheetml/2006/main" count="485" uniqueCount="485">
  <si>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</si>
  <si>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</si>
  <si>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</si>
  <si>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</si>
  <si>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</si>
  <si>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</si>
  <si>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</si>
  <si>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</si>
  <si>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</si>
  <si>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</si>
  <si>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</si>
  <si>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</si>
  <si>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</si>
  <si>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</si>
  <si>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</si>
  <si>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</si>
  <si>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</si>
  <si>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</si>
  <si>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</si>
  <si>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</si>
  <si>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</si>
  <si>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</si>
  <si>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</si>
  <si>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</si>
  <si>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</si>
  <si>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</si>
  <si>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</si>
  <si>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</si>
  <si>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</si>
  <si>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</si>
  <si>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</si>
  <si>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</si>
  <si>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</si>
  <si>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</si>
  <si>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</si>
  <si>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</si>
  <si>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</si>
  <si>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</si>
  <si>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</si>
  <si>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</si>
  <si>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</si>
  <si>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</si>
  <si>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</si>
  <si>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</si>
  <si>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</si>
  <si>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</si>
  <si>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</si>
  <si>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</si>
  <si>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</si>
  <si>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</si>
  <si>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</si>
  <si>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</si>
  <si>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rP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</si>
  <si>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rP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</si>
  <si>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</si>
  <si>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</si>
  <si>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</si>
  <si>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</si>
  <si>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</si>
  <si>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</si>
  <si>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</si>
  <si>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</si>
  <si>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</si>
  <si>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</si>
  <si>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</si>
  <si>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</si>
  <si>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</si>
  <si>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</si>
  <si>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</si>
  <si>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</si>
  <si>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</si>
  <si>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</si>
  <si>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</si>
  <si>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</si>
  <si>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</si>
  <si>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</si>
  <si>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</si>
  <si>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</si>
  <si>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</si>
  <si>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</si>
  <si>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</si>
  <si>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</si>
  <si>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</si>
  <si>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</si>
  <si>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</si>
  <si>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</si>
  <si>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</si>
  <si>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</si>
  <si>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</si>
  <si>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</si>
  <si>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</si>
  <si>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</si>
  <si>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</si>
  <si>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rP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</si>
  <si>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rP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</si>
  <si>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</si>
  <si>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</si>
  <si>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</si>
  <si>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</si>
  <si>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</si>
  <si>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</si>
  <si>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</si>
  <si>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</si>
  <si>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</si>
  <si>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</si>
  <si>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</si>
  <si>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</si>
  <si>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</si>
  <si>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</si>
  <si>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rP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</si>
  <si>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rP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</si>
  <si>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rP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</si>
  <si>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rP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</si>
  <si>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</si>
  <si>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</si>
  <si>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</si>
  <si>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</si>
  <si>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</si>
  <si>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</si>
  <si>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</si>
  <si>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</si>
  <si>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</si>
  <si>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</si>
  <si>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</si>
  <si>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</si>
  <si>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</si>
  <si>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</si>
  <si>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</si>
  <si>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</si>
  <si>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</si>
  <si>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</si>
  <si>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</si>
  <si>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</si>
  <si>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</si>
  <si>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</si>
  <si>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</si>
  <si>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</si>
  <si>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</si>
  <si>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</si>
  <si>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</si>
  <si>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</si>
  <si>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</si>
  <si>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</si>
  <si>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</si>
  <si>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</si>
  <si>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</si>
  <si>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</si>
  <si>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</si>
  <si>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</si>
  <si>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</si>
  <si>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</si>
  <si>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</si>
  <si>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</si>
  <si>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</si>
  <si>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</si>
  <si>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</si>
  <si>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</si>
  <si>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</si>
  <si>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</si>
  <si>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rP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</si>
  <si>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</si>
  <si>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</si>
  <si>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</si>
  <si>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</si>
  <si>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</si>
  <si>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</si>
  <si>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</si>
  <si>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</si>
  <si>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</si>
  <si>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</si>
  <si>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</si>
  <si>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</si>
  <si>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</si>
  <si>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</si>
  <si>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</si>
  <si>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</si>
  <si>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</si>
  <si>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</si>
  <si>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</si>
  <si>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</si>
  <si>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</si>
  <si>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</si>
  <si>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</si>
  <si>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</si>
  <si>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</si>
  <si>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</si>
  <si>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</si>
  <si>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</si>
  <si>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</si>
  <si>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</si>
  <si>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</si>
  <si>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</si>
  <si>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</si>
  <si>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</si>
  <si>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</si>
  <si>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</si>
  <si>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</si>
  <si>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</si>
  <si>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</si>
  <si>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</si>
  <si>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</si>
  <si>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</si>
  <si>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</si>
  <si>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</si>
  <si>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</si>
  <si>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</si>
  <si>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</si>
  <si>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</si>
  <si>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</si>
  <si>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</si>
  <si>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</si>
  <si>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</si>
  <si>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</si>
  <si>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</si>
  <si>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</si>
  <si>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</si>
  <si>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</si>
  <si>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</si>
  <si>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</si>
  <si>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</si>
  <si>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</si>
  <si>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</si>
  <si>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</si>
  <si>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</si>
  <si>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</si>
  <si>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rP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</si>
  <si>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</si>
  <si>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</si>
  <si>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</si>
  <si>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</si>
  <si>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</si>
  <si>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</si>
  <si>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</si>
  <si>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</si>
  <si>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</si>
  <si>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</si>
  <si>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</si>
  <si>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</si>
  <si>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</si>
  <si>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</si>
  <si>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</si>
  <si>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</si>
  <si>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</si>
  <si>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</si>
  <si>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</si>
  <si>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</si>
  <si>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</si>
  <si>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</si>
  <si>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</si>
  <si>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</si>
  <si>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</si>
  <si>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</si>
  <si>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</si>
  <si>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</si>
  <si>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</si>
  <si>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</si>
  <si>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</si>
  <si>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</si>
  <si>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</si>
  <si>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</si>
  <si>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</si>
  <si>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</si>
  <si>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</si>
  <si>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</si>
  <si>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</si>
  <si>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</si>
  <si>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</si>
  <si>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</si>
  <si>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</si>
  <si>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</si>
  <si>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</si>
  <si>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</si>
  <si>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</si>
  <si>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</si>
  <si>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</si>
  <si>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</si>
  <si>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</si>
  <si>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</si>
  <si>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</si>
  <si>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</si>
  <si>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</si>
  <si>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</si>
  <si>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</si>
  <si>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</si>
  <si>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</si>
  <si>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</si>
  <si>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</si>
  <si>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</si>
  <si>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</si>
  <si>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</si>
  <si>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</si>
  <si>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</si>
  <si>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</si>
  <si>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</si>
  <si>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</si>
  <si>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</si>
  <si>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</si>
  <si>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</si>
  <si>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</si>
  <si>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</si>
  <si>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</si>
  <si>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</si>
  <si>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</si>
  <si>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</si>
  <si>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</si>
  <si>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</si>
  <si>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</si>
  <si>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</si>
  <si>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</si>
  <si>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</si>
  <si>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</si>
  <si>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</si>
  <si>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</si>
  <si>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</si>
  <si>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</si>
  <si>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</si>
  <si>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</si>
  <si>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</si>
  <si>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</si>
  <si>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</si>
  <si>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</si>
  <si>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</si>
  <si>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</si>
  <si>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</si>
  <si>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</si>
  <si>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</si>
  <si>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</si>
  <si>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</si>
  <si>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</si>
  <si>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</si>
  <si>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</si>
  <si>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</si>
  <si>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</si>
  <si>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</si>
  <si>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</si>
  <si>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</si>
  <si>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</si>
  <si>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</si>
  <si>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</si>
  <si>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</si>
  <si>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</si>
  <si>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</si>
  <si>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</si>
  <si>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</si>
  <si>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</si>
  <si>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</si>
  <si>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</si>
  <si>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</si>
  <si>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</si>
  <si>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</si>
  <si>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</si>
  <si>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</si>
  <si>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</si>
  <si>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</si>
  <si>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</si>
  <si>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</si>
  <si>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</si>
  <si>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</si>
  <si>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</si>
  <si>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</si>
  <si>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</si>
  <si>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</si>
  <si>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</si>
  <si>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</si>
  <si>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</si>
  <si>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</si>
  <si>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</si>
  <si>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</si>
  <si>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</si>
  <si>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</si>
  <si>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</si>
  <si>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</si>
  <si>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</si>
  <si>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</si>
  <si>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</si>
  <si>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</si>
  <si>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</si>
  <si>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</si>
  <si>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</si>
  <si>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</si>
  <si>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</si>
  <si>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</si>
  <si>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</si>
  <si>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</si>
  <si>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rP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</si>
  <si>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</si>
  <si>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</si>
  <si>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</si>
  <si>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</si>
  <si>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</si>
  <si>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</si>
  <si>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</si>
  <si>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</si>
  <si>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</si>
  <si>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</si>
  <si>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</si>
  <si>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</si>
  <si>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</si>
  <si>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</si>
  <si>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</si>
  <si>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</si>
  <si>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</si>
  <si>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</si>
  <si>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</si>
  <si>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</si>
  <si>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</si>
  <si>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</si>
  <si>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</si>
  <si>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</si>
  <si>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</si>
  <si>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</si>
  <si>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</si>
  <si>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</si>
  <si>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</si>
  <si>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</si>
  <si>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</si>
  <si>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</si>
  <si>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</si>
  <si>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</si>
  <si>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</si>
  <si>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</si>
  <si>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</si>
  <si>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</si>
  <si>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</si>
  <si>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</si>
  <si>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</si>
  <si>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</si>
  <si>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</si>
  <si>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</si>
  <si>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</si>
  <si>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</si>
  <si>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</si>
  <si>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</si>
  <si>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</si>
  <si>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rP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</si>
  <si>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</si>
  <si>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</si>
  <si>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</si>
  <si>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</si>
  <si>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</si>
  <si>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</si>
  <si>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</si>
  <si>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</si>
  <si>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</si>
  <si>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</si>
  <si>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</si>
  <si>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{{CreatedDate}}</t>
    <phoneticPr fontId="3"/>
  </si>
  <si>
    <t>{{FullAddressApplyUser}}</t>
    <phoneticPr fontId="3"/>
  </si>
  <si>
    <t>{{FullNmApplyUserWithTitle}}</t>
    <phoneticPr fontId="3"/>
  </si>
  <si>
    <t>{{TelApplyUser}}</t>
    <phoneticPr fontId="3"/>
  </si>
  <si>
    <t>{{BusinessSiteNm}}</t>
    <phoneticPr fontId="3"/>
  </si>
  <si>
    <t>{{BusinessLocation}}</t>
    <phoneticPr fontId="3"/>
  </si>
  <si>
    <t>{{BusinessType}}</t>
    <phoneticPr fontId="3"/>
  </si>
  <si>
    <t>{{BusinessScale}}</t>
    <phoneticPr fontId="3"/>
  </si>
  <si>
    <t>{{EmpNum}}</t>
    <phoneticPr fontId="3"/>
  </si>
  <si>
    <t>{{CurrentWasteEmissionControlComment}}</t>
    <phoneticPr fontId="3"/>
  </si>
  <si>
    <t>{{PlanWasteEmissionControlComment}}</t>
    <phoneticPr fontId="3"/>
  </si>
  <si>
    <t>{{CurrentWasteClassificationMethodComment}}</t>
    <phoneticPr fontId="3"/>
  </si>
  <si>
    <t>{{PlanWasteClassificationMethodComment}}</t>
    <phoneticPr fontId="3"/>
  </si>
  <si>
    <t>{{CurrentWasteRecycleComment}}</t>
    <phoneticPr fontId="3"/>
  </si>
  <si>
    <t>{{PlanWasteRecycleComment}}</t>
    <phoneticPr fontId="3"/>
  </si>
  <si>
    <t>{{CurrentWasteTreatmentComment}}</t>
    <phoneticPr fontId="3"/>
  </si>
  <si>
    <t>{{PlanWasteTreatmentComment}}</t>
    <phoneticPr fontId="3"/>
  </si>
  <si>
    <t>{{CurrentWastePlanfillOrSeaWasteTreatmentComment}}</t>
    <phoneticPr fontId="3"/>
  </si>
  <si>
    <t>{{PlanWastePlanfillOrSeaWasteTreatmentComment}}</t>
    <phoneticPr fontId="3"/>
  </si>
  <si>
    <t>{{CurrentWasteTreatmentOutsourceComment}}</t>
    <phoneticPr fontId="3"/>
  </si>
  <si>
    <t>{{PlanWasteTreatmentOutsourceComment}}</t>
    <phoneticPr fontId="3"/>
  </si>
  <si>
    <t>別添１ 処理工程図のとおり</t>
  </si>
  <si>
    <t>別添２ 管理体制図のとおり</t>
  </si>
  <si>
    <t/>
  </si>
  <si>
    <t>〇</t>
  </si>
  <si>
    <t>令和7年6月10日</t>
  </si>
  <si>
    <t>東京都港区浜松町2丁目6番5号</t>
  </si>
  <si>
    <t>株式会社合田工務店東京本店
代表取締役専務本店長　篠原 毅彦</t>
  </si>
  <si>
    <t>03-5843-8076</t>
  </si>
  <si>
    <t>株式会社合田工務店東京本店</t>
  </si>
  <si>
    <t>総合建設業</t>
  </si>
  <si>
    <t>335億円（令和7年3月実績）</t>
  </si>
  <si>
    <t>228名（令和7年3月現在）</t>
  </si>
  <si>
    <t>新築工事での建設副産物の削減</t>
  </si>
  <si>
    <t>35ｋｇ／㎡以内を目標とする</t>
  </si>
  <si>
    <t>リサイクル率（混合排出比率）の向上</t>
  </si>
  <si>
    <t>混合排出比率を65％以下とする</t>
  </si>
  <si>
    <t>優良認定業者へ</t>
  </si>
  <si>
    <t>0</t>
  </si>
</sst>
</file>

<file path=xl/styles.xml><?xml version="1.0" encoding="utf-8"?>
<styleSheet xmlns:mc="http://schemas.openxmlformats.org/markup-compatibility/2006" xmlns:x14ac="http://schemas.microsoft.com/office/spreadsheetml/2009/9/ac" xmlns="http://schemas.openxmlformats.org/spreadsheetml/2006/main" mc:Ignorable="x14ac">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Comma [0]" xfId="1" builtinId="6"/>
    <cellStyle name="Normal"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theme" Target="theme/theme1.xml" /><Relationship Id="rId26" Type="http://schemas.openxmlformats.org/officeDocument/2006/relationships/styles" Target="styles.xml" /><Relationship Id="rId27" Type="http://schemas.openxmlformats.org/officeDocument/2006/relationships/sharedStrings" Target="sharedStrings.xml" /><Relationship Id="rId28" Type="http://schemas.openxmlformats.org/officeDocument/2006/relationships/customXml" Target="../customXml/item1.xml" /><Relationship Id="rId29" Type="http://schemas.openxmlformats.org/officeDocument/2006/relationships/customXml" Target="../customXml/item2.xml" /><Relationship Id="rId30" Type="http://schemas.openxmlformats.org/officeDocument/2006/relationships/customXml" Target="../customXml/item3.xml" /><Relationship Id="rId31" Type="http://schemas.openxmlformats.org/officeDocument/2006/relationships/sheetMetadata" Target="metadata.xml" /></Relationships>
</file>

<file path=xl/drawings/_rels/drawing22.xml.rels><?xml version="1.0" encoding="utf-8" standalone="yes"?><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s>
</file>

<file path=xl/drawings/_rels/vmlDrawing22.vml.rels><?xml version="1.0" encoding="utf-8" standalone="yes"?><Relationships xmlns="http://schemas.openxmlformats.org/package/2006/relationships"><Relationship Id="rId1" Type="http://schemas.openxmlformats.org/officeDocument/2006/relationships/image" Target="../media/image3.emf" /><Relationship Id="rId2" Type="http://schemas.openxmlformats.org/officeDocument/2006/relationships/image" Target="../media/image4.emf" /></Relationships>
</file>

<file path=xl/drawings/drawing1.xml><?xml version="1.0" encoding="utf-8"?>
<xdr:wsDr xmlns:a="http://schemas.openxmlformats.org/drawingml/2006/main" xmlns:xdr="http://schemas.openxmlformats.org/drawingml/2006/spreadsheetDrawing">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1551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a="http://schemas.openxmlformats.org/drawingml/2006/main" xmlns:xdr="http://schemas.openxmlformats.org/drawingml/2006/spreadsheetDrawing">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20599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a="http://schemas.openxmlformats.org/drawingml/2006/main" xmlns:xdr="http://schemas.openxmlformats.org/drawingml/2006/spreadsheetDrawing">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1551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a="http://schemas.openxmlformats.org/drawingml/2006/main" xmlns:xdr="http://schemas.openxmlformats.org/drawingml/2006/spreadsheetDrawing">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20599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a="http://schemas.openxmlformats.org/drawingml/2006/main" xmlns:xdr="http://schemas.openxmlformats.org/drawingml/2006/spreadsheetDrawing">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9646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a="http://schemas.openxmlformats.org/drawingml/2006/main" xmlns:xdr="http://schemas.openxmlformats.org/drawingml/2006/spreadsheetDrawing">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2504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a="http://schemas.openxmlformats.org/drawingml/2006/main" xmlns:xdr="http://schemas.openxmlformats.org/drawingml/2006/spreadsheetDrawing">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1551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a="http://schemas.openxmlformats.org/drawingml/2006/main" xmlns:xdr="http://schemas.openxmlformats.org/drawingml/2006/spreadsheetDrawing">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1551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a="http://schemas.openxmlformats.org/drawingml/2006/main" xmlns:xdr="http://schemas.openxmlformats.org/drawingml/2006/spreadsheetDrawing">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2504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a="http://schemas.openxmlformats.org/drawingml/2006/main" xmlns:xdr="http://schemas.openxmlformats.org/drawingml/2006/spreadsheetDrawing">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1551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a="http://schemas.openxmlformats.org/drawingml/2006/main" xmlns:xdr="http://schemas.openxmlformats.org/drawingml/2006/spreadsheetDrawing">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20599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a="http://schemas.openxmlformats.org/drawingml/2006/main" xmlns:xdr="http://schemas.openxmlformats.org/drawingml/2006/spreadsheetDrawing">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20599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a="http://schemas.openxmlformats.org/drawingml/2006/main" xmlns:xdr="http://schemas.openxmlformats.org/drawingml/2006/spreadsheetDrawing">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9646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a="http://schemas.openxmlformats.org/drawingml/2006/main" xmlns:xdr="http://schemas.openxmlformats.org/drawingml/2006/spreadsheetDrawing">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a:extLst/>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a="http://schemas.openxmlformats.org/drawingml/2006/main" xmlns:xdr="http://schemas.openxmlformats.org/drawingml/2006/spreadsheetDrawing">
  <mc:AlternateContent xmlns:a14="http://schemas.microsoft.com/office/drawing/2010/main" xmlns:mc="http://schemas.openxmlformats.org/markup-compatibility/2006">
    <mc:Choice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5E53549C-AB14-4E07-B899-A5D47F158FE5}"/>
                </a:ext>
              </a:extLst>
            </xdr:cNvPr>
            <xdr:cNvPicPr>
              <a:picLocks noChangeAspect="1" noChangeArrowheads="1"/>
              <a:extLst>
                <a:ext uri="{84589F7E-364E-4C9E-8A38-B11213B215E9}">
                  <a14:cameraTool cellRange="=表紙!$D$77" spid="_x0000_s100549"/>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a:extLst/>
          </xdr:spPr>
        </xdr:pic>
        <xdr:clientData/>
      </xdr:twoCellAnchor>
    </mc:Choice>
    <mc:Fallback/>
  </mc:AlternateContent>
  <mc:AlternateContent xmlns:a14="http://schemas.microsoft.com/office/drawing/2010/main" xmlns:mc="http://schemas.openxmlformats.org/markup-compatibility/2006">
    <mc:Choice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021576A8-C9AC-4DE6-8F81-A7D1B089D5DE}"/>
                </a:ext>
              </a:extLst>
            </xdr:cNvPr>
            <xdr:cNvPicPr>
              <a:picLocks noChangeAspect="1" noChangeArrowheads="1"/>
              <a:extLst>
                <a:ext uri="{84589F7E-364E-4C9E-8A38-B11213B215E9}">
                  <a14:cameraTool cellRange="=表紙!$F$62" spid="_x0000_s100550"/>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a:extLst/>
          </xdr:spPr>
        </xdr:pic>
        <xdr:clientData/>
      </xdr:twoCellAnchor>
    </mc:Choice>
    <mc:Fallback/>
  </mc:AlternateContent>
</xdr:wsDr>
</file>

<file path=xl/drawings/drawing3.xml><?xml version="1.0" encoding="utf-8"?>
<xdr:wsDr xmlns:a="http://schemas.openxmlformats.org/drawingml/2006/main" xmlns:xdr="http://schemas.openxmlformats.org/drawingml/2006/spreadsheetDrawing">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1551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a="http://schemas.openxmlformats.org/drawingml/2006/main" xmlns:xdr="http://schemas.openxmlformats.org/drawingml/2006/spreadsheetDrawing">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9646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a="http://schemas.openxmlformats.org/drawingml/2006/main" xmlns:xdr="http://schemas.openxmlformats.org/drawingml/2006/spreadsheetDrawing">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3456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a="http://schemas.openxmlformats.org/drawingml/2006/main" xmlns:xdr="http://schemas.openxmlformats.org/drawingml/2006/spreadsheetDrawing">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2504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a="http://schemas.openxmlformats.org/drawingml/2006/main" xmlns:xdr="http://schemas.openxmlformats.org/drawingml/2006/spreadsheetDrawing">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20599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a="http://schemas.openxmlformats.org/drawingml/2006/main" xmlns:xdr="http://schemas.openxmlformats.org/drawingml/2006/spreadsheetDrawing">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20599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a="http://schemas.openxmlformats.org/drawingml/2006/main" xmlns:xdr="http://schemas.openxmlformats.org/drawingml/2006/spreadsheetDrawing">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2504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theme/_rels/theme1.xml.rels><?xml version="1.0" encoding="utf-8" standalone="yes"?><Relationships xmlns="http://schemas.openxmlformats.org/package/2006/relationships" />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xmlns:a="http://schemas.openxmlformats.org/drawingml/2006/main">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xmlns:a="http://schemas.openxmlformats.org/drawingml/2006/main">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xmlns:a="http://schemas.openxmlformats.org/drawingml/2006/main">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xmlns:a="http://schemas.openxmlformats.org/drawingml/2006/main">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 Id="rId3" Type="http://schemas.openxmlformats.org/officeDocument/2006/relationships/vmlDrawing" Target="../drawings/vmlDrawing10.vml" /><Relationship Id="rId4" Type="http://schemas.openxmlformats.org/officeDocument/2006/relationships/comments" Target="../comments10.xml"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 Id="rId3" Type="http://schemas.openxmlformats.org/officeDocument/2006/relationships/vmlDrawing" Target="../drawings/vmlDrawing11.vml" /><Relationship Id="rId4" Type="http://schemas.openxmlformats.org/officeDocument/2006/relationships/comments" Target="../comments11.xml"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 Id="rId3" Type="http://schemas.openxmlformats.org/officeDocument/2006/relationships/vmlDrawing" Target="../drawings/vmlDrawing12.vml" /><Relationship Id="rId4" Type="http://schemas.openxmlformats.org/officeDocument/2006/relationships/comments" Target="../comments12.xml" /></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 Id="rId3" Type="http://schemas.openxmlformats.org/officeDocument/2006/relationships/vmlDrawing" Target="../drawings/vmlDrawing13.vml" /><Relationship Id="rId4" Type="http://schemas.openxmlformats.org/officeDocument/2006/relationships/comments" Target="../comments13.xml"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3.xml" /><Relationship Id="rId3" Type="http://schemas.openxmlformats.org/officeDocument/2006/relationships/vmlDrawing" Target="../drawings/vmlDrawing14.vml" /><Relationship Id="rId4" Type="http://schemas.openxmlformats.org/officeDocument/2006/relationships/comments" Target="../comments14.xml"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4.xml" /><Relationship Id="rId3" Type="http://schemas.openxmlformats.org/officeDocument/2006/relationships/vmlDrawing" Target="../drawings/vmlDrawing15.vml" /><Relationship Id="rId4" Type="http://schemas.openxmlformats.org/officeDocument/2006/relationships/comments" Target="../comments15.xml"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5.xml" /><Relationship Id="rId3" Type="http://schemas.openxmlformats.org/officeDocument/2006/relationships/vmlDrawing" Target="../drawings/vmlDrawing16.vml" /><Relationship Id="rId4" Type="http://schemas.openxmlformats.org/officeDocument/2006/relationships/comments" Target="../comments16.xml"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6.xml" /><Relationship Id="rId3" Type="http://schemas.openxmlformats.org/officeDocument/2006/relationships/vmlDrawing" Target="../drawings/vmlDrawing17.vml" /><Relationship Id="rId4" Type="http://schemas.openxmlformats.org/officeDocument/2006/relationships/comments" Target="../comments17.xml"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7.xml" /><Relationship Id="rId3" Type="http://schemas.openxmlformats.org/officeDocument/2006/relationships/vmlDrawing" Target="../drawings/vmlDrawing18.vml" /><Relationship Id="rId4" Type="http://schemas.openxmlformats.org/officeDocument/2006/relationships/comments" Target="../comments18.xml"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8.xml" /><Relationship Id="rId3" Type="http://schemas.openxmlformats.org/officeDocument/2006/relationships/vmlDrawing" Target="../drawings/vmlDrawing19.vml" /><Relationship Id="rId4" Type="http://schemas.openxmlformats.org/officeDocument/2006/relationships/comments" Target="../comments19.xml"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9.xml" /><Relationship Id="rId3" Type="http://schemas.openxmlformats.org/officeDocument/2006/relationships/vmlDrawing" Target="../drawings/vmlDrawing20.vml" /><Relationship Id="rId4" Type="http://schemas.openxmlformats.org/officeDocument/2006/relationships/comments" Target="../comments20.xml"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20.xml" /><Relationship Id="rId3" Type="http://schemas.openxmlformats.org/officeDocument/2006/relationships/vmlDrawing" Target="../drawings/vmlDrawing21.vml" /><Relationship Id="rId4" Type="http://schemas.openxmlformats.org/officeDocument/2006/relationships/comments" Target="../comments21.xml" /></Relationships>
</file>

<file path=xl/worksheets/_rels/sheet22.xml.rels><?xml version="1.0" encoding="utf-8" standalone="yes"?><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21.xml" /></Relationships>
</file>

<file path=xl/worksheets/_rels/sheet23.xml.rels><?xml version="1.0" encoding="utf-8" standalone="yes"?><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drawing" Target="../drawings/drawing22.xml" /><Relationship Id="rId3" Type="http://schemas.openxmlformats.org/officeDocument/2006/relationships/vmlDrawing" Target="../drawings/vmlDrawing22.vml" /></Relationships>
</file>

<file path=xl/worksheets/_rels/sheet24.xml.rels><?xml version="1.0" encoding="utf-8" standalone="yes"?><Relationships xmlns="http://schemas.openxmlformats.org/package/2006/relationships"><Relationship Id="rId1" Type="http://schemas.openxmlformats.org/officeDocument/2006/relationships/printerSettings" Target="../printerSettings/printerSettings24.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5.vml" /><Relationship Id="rId4" Type="http://schemas.openxmlformats.org/officeDocument/2006/relationships/comments" Target="../comments5.xml"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 Id="rId3" Type="http://schemas.openxmlformats.org/officeDocument/2006/relationships/vmlDrawing" Target="../drawings/vmlDrawing6.vml" /><Relationship Id="rId4" Type="http://schemas.openxmlformats.org/officeDocument/2006/relationships/comments" Target="../comments6.xml"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 Id="rId3" Type="http://schemas.openxmlformats.org/officeDocument/2006/relationships/vmlDrawing" Target="../drawings/vmlDrawing7.vml" /><Relationship Id="rId4" Type="http://schemas.openxmlformats.org/officeDocument/2006/relationships/comments" Target="../comments7.xml"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 Id="rId3" Type="http://schemas.openxmlformats.org/officeDocument/2006/relationships/vmlDrawing" Target="../drawings/vmlDrawing8.vml" /><Relationship Id="rId4" Type="http://schemas.openxmlformats.org/officeDocument/2006/relationships/comments" Target="../comments8.xml"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 Id="rId3" Type="http://schemas.openxmlformats.org/officeDocument/2006/relationships/vmlDrawing" Target="../drawings/vmlDrawing9.vml" /><Relationship Id="rId4" Type="http://schemas.openxmlformats.org/officeDocument/2006/relationships/comments" Target="../comments9.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25"/>
  <dimension ref="A2:AH314"/>
  <sheetViews>
    <sheetView showGridLines="0" tabSelected="1" view="pageBreakPreview" topLeftCell="C27" zoomScaleNormal="115" zoomScaleSheetLayoutView="100" workbookViewId="0">
      <selection pane="topLeft" activeCell="C27" sqref="C27"/>
    </sheetView>
  </sheetViews>
  <sheetFormatPr defaultColWidth="9" defaultRowHeight="12"/>
  <cols>
    <col min="1" max="1" width="1.08984375" style="24" customWidth="1"/>
    <col min="2" max="2" width="3.36328125" style="24" customWidth="1"/>
    <col min="3" max="3" width="2.90625" style="22" customWidth="1"/>
    <col min="4" max="4" width="3.08984375" style="22" customWidth="1"/>
    <col min="5" max="5" width="9.6328125" style="22" customWidth="1"/>
    <col min="6" max="6" width="2.90625" style="22" customWidth="1"/>
    <col min="7" max="7" width="9.90625" style="22" customWidth="1"/>
    <col min="8" max="8" width="1.90625" style="22" customWidth="1"/>
    <col min="9" max="9" width="3.90625" style="22" customWidth="1"/>
    <col min="10" max="10" width="9.90625" style="22" customWidth="1"/>
    <col min="11" max="11" width="1.90625" style="22" customWidth="1"/>
    <col min="12" max="12" width="3.90625" style="22" customWidth="1"/>
    <col min="13" max="13" width="9.90625" style="22" customWidth="1"/>
    <col min="14" max="14" width="1.90625" style="22" customWidth="1"/>
    <col min="15" max="15" width="4.90625" style="22" customWidth="1"/>
    <col min="16" max="16" width="8.90625" style="22" customWidth="1"/>
    <col min="17" max="17" width="1.90625" style="22" customWidth="1"/>
    <col min="18" max="18" width="4.90625" style="22" customWidth="1"/>
    <col min="19" max="19" width="0.90625" style="22" customWidth="1"/>
    <col min="20" max="20" width="7.90625" style="22" customWidth="1"/>
    <col min="21" max="21" width="1.36328125" style="22" customWidth="1"/>
    <col min="22" max="22" width="2.08984375" style="22" customWidth="1"/>
    <col min="23" max="24" width="9" style="22" customWidth="1"/>
    <col min="25" max="25" width="10.90625" style="22" customWidth="1"/>
    <col min="26" max="26" width="9" style="22" customWidth="1"/>
    <col min="27" max="27" width="13.36328125" style="22" customWidth="1"/>
    <col min="28" max="33" width="9" style="22" customWidth="1"/>
    <col min="34" max="34" width="33.90625" style="22" customWidth="1"/>
    <col min="35" max="16384" width="9" style="22" customWidth="1"/>
  </cols>
  <sheetData>
    <row r="2" ht="13">
      <c r="C2" s="21" t="s">
        <v>51</v>
      </c>
    </row>
    <row r="3" ht="13">
      <c r="C3" s="21" t="s">
        <v>159</v>
      </c>
    </row>
    <row r="4" s="81" customFormat="1" ht="13">
      <c r="A4" s="80"/>
      <c r="B4" s="80"/>
      <c r="C4" s="21" t="s">
        <v>422</v>
      </c>
      <c r="E4" s="99"/>
    </row>
    <row r="5" s="361" customFormat="1" ht="13">
      <c r="A5" s="360"/>
      <c r="B5" s="360"/>
      <c r="C5" s="364" t="s">
        <v>387</v>
      </c>
      <c r="E5" s="362"/>
    </row>
    <row r="6" ht="13">
      <c r="C6" s="21"/>
    </row>
    <row r="7" ht="13">
      <c r="C7" s="21" t="s">
        <v>2</v>
      </c>
      <c r="W7" s="21"/>
    </row>
    <row r="8" s="361" customFormat="1" ht="13">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361" customFormat="1" ht="13">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361" customFormat="1" ht="13">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ht="13">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ht="13">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ht="13">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ht="13">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ht="13">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81" customFormat="1" ht="13">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hidden="1" s="81" customFormat="1" ht="13">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ht="33" customHeight="1">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ht="13">
      <c r="C19" s="21"/>
      <c r="D19" s="81"/>
      <c r="E19" s="81"/>
      <c r="F19" s="81"/>
      <c r="G19" s="81"/>
      <c r="H19" s="81"/>
      <c r="I19" s="81"/>
      <c r="J19" s="81"/>
      <c r="K19" s="81"/>
      <c r="L19" s="81"/>
      <c r="M19" s="81"/>
      <c r="N19" s="81"/>
      <c r="O19" s="81"/>
      <c r="P19" s="81"/>
      <c r="Q19" s="81"/>
      <c r="R19" s="81"/>
      <c r="W19" s="21"/>
      <c r="X19" s="21"/>
      <c r="Y19" s="23"/>
    </row>
    <row r="20" ht="13">
      <c r="C20" s="21" t="s">
        <v>3</v>
      </c>
      <c r="D20" s="23"/>
      <c r="F20" s="81"/>
      <c r="G20" s="81"/>
      <c r="H20" s="81"/>
      <c r="I20" s="81"/>
      <c r="J20" s="81"/>
      <c r="K20" s="81"/>
      <c r="L20" s="81"/>
      <c r="M20" s="81"/>
      <c r="N20" s="81"/>
      <c r="O20" s="81"/>
      <c r="P20" s="81"/>
      <c r="Q20" s="81"/>
      <c r="R20" s="81"/>
      <c r="W20" s="21"/>
      <c r="X20" s="21"/>
      <c r="Y20" s="23"/>
    </row>
    <row r="21" ht="13">
      <c r="C21" s="528"/>
      <c r="D21" s="529"/>
      <c r="E21" s="21" t="s">
        <v>50</v>
      </c>
      <c r="W21" s="21"/>
      <c r="X21" s="21"/>
      <c r="Y21" s="23"/>
    </row>
    <row r="22" ht="13">
      <c r="C22" s="530" t="s">
        <v>395</v>
      </c>
      <c r="D22" s="531"/>
      <c r="E22" s="21" t="s">
        <v>384</v>
      </c>
      <c r="W22" s="21"/>
      <c r="X22" s="23"/>
      <c r="Y22" s="23"/>
    </row>
    <row r="23" ht="13">
      <c r="C23" s="532" t="s">
        <v>396</v>
      </c>
      <c r="D23" s="533"/>
      <c r="E23" s="21" t="s">
        <v>1</v>
      </c>
      <c r="W23" s="21"/>
      <c r="X23" s="23"/>
      <c r="Y23" s="23"/>
    </row>
    <row r="24" ht="13">
      <c r="C24" s="534" t="s">
        <v>397</v>
      </c>
      <c r="D24" s="535"/>
      <c r="E24" s="21" t="s">
        <v>46</v>
      </c>
      <c r="W24" s="21"/>
      <c r="X24" s="23"/>
      <c r="Y24" s="23"/>
    </row>
    <row r="25" ht="13">
      <c r="C25" s="536" t="s">
        <v>398</v>
      </c>
      <c r="D25" s="537"/>
      <c r="E25" s="364" t="s">
        <v>388</v>
      </c>
      <c r="W25" s="21"/>
      <c r="X25" s="21"/>
      <c r="Y25" s="23"/>
    </row>
    <row r="26" ht="13">
      <c r="E26" s="364" t="s">
        <v>383</v>
      </c>
      <c r="W26" s="21"/>
      <c r="X26" s="21"/>
      <c r="Y26" s="23"/>
      <c r="AA26" s="96"/>
    </row>
    <row r="27" ht="13.5" thickBot="1">
      <c r="E27" s="448"/>
      <c r="U27" s="104"/>
      <c r="V27" s="104"/>
      <c r="W27" s="104"/>
      <c r="Y27" s="21"/>
      <c r="Z27" s="21"/>
      <c r="AA27" s="328"/>
    </row>
    <row r="28" ht="13">
      <c r="A28" s="22">
        <v>14</v>
      </c>
      <c r="E28" s="448"/>
      <c r="P28" s="569" t="s">
        <v>356</v>
      </c>
      <c r="Q28" s="574" t="s">
        <v>114</v>
      </c>
      <c r="R28" s="575"/>
      <c r="S28" s="576"/>
      <c r="T28" s="343" t="s">
        <v>115</v>
      </c>
      <c r="U28" s="290"/>
      <c r="V28" s="290"/>
      <c r="X28" s="21"/>
      <c r="Y28" s="21"/>
      <c r="Z28" s="23"/>
    </row>
    <row r="29" ht="20.15" customHeight="1" thickBot="1">
      <c r="A29" s="24">
        <f>+X256</f>
        <v>0</v>
      </c>
      <c r="C29" s="22" t="s">
        <v>238</v>
      </c>
      <c r="P29" s="570"/>
      <c r="Q29" s="571">
        <f>IF($K$90+1E-25&gt;=1000,"〇","")</f>
      </c>
      <c r="R29" s="572"/>
      <c r="S29" s="573"/>
      <c r="T29" s="372" t="str">
        <f>IF($K$90+1E-28&lt;1000,"〇","")</f>
        <v/>
      </c>
      <c r="U29" s="448"/>
      <c r="V29" s="21"/>
      <c r="X29" s="21"/>
      <c r="Y29" s="21"/>
      <c r="Z29" s="23"/>
      <c r="AA29" s="329"/>
    </row>
    <row r="30" ht="13">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ht="13">
      <c r="C31" s="83"/>
      <c r="D31" s="84"/>
      <c r="E31" s="84"/>
      <c r="F31" s="84"/>
      <c r="G31" s="84"/>
      <c r="H31" s="84"/>
      <c r="I31" s="84"/>
      <c r="J31" s="84"/>
      <c r="K31" s="84"/>
      <c r="L31" s="84"/>
      <c r="M31" s="84"/>
      <c r="N31" s="84"/>
      <c r="O31" s="84"/>
      <c r="P31" s="84"/>
      <c r="Q31" s="84"/>
      <c r="R31" s="84"/>
      <c r="S31" s="84"/>
      <c r="T31" s="84"/>
      <c r="U31" s="85"/>
      <c r="W31" s="21"/>
      <c r="X31" s="21"/>
      <c r="Y31" s="21"/>
    </row>
    <row r="32" ht="12" customHeight="1">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ht="12" customHeight="1">
      <c r="C33" s="578"/>
      <c r="D33" s="579"/>
      <c r="E33" s="579"/>
      <c r="F33" s="579"/>
      <c r="G33" s="579"/>
      <c r="H33" s="579"/>
      <c r="I33" s="579"/>
      <c r="J33" s="579"/>
      <c r="K33" s="579"/>
      <c r="L33" s="579"/>
      <c r="M33" s="579"/>
      <c r="N33" s="579"/>
      <c r="O33" s="579"/>
      <c r="P33" s="579"/>
      <c r="Q33" s="579"/>
      <c r="R33" s="579"/>
      <c r="S33" s="579"/>
      <c r="T33" s="579"/>
      <c r="U33" s="580"/>
      <c r="W33" s="21"/>
      <c r="X33" s="21"/>
      <c r="Y33" s="21"/>
    </row>
    <row r="34" ht="10.4" customHeight="1">
      <c r="C34" s="86"/>
      <c r="U34" s="87"/>
      <c r="W34" s="21"/>
      <c r="X34" s="21"/>
      <c r="Y34" s="23"/>
    </row>
    <row r="35" ht="14">
      <c r="C35" s="86"/>
      <c r="P35" s="583" t="s">
        <v>471</v>
      </c>
      <c r="Q35" s="584"/>
      <c r="R35" s="584"/>
      <c r="S35" s="584"/>
      <c r="T35" s="585"/>
      <c r="U35" s="586"/>
      <c r="W35" s="21"/>
      <c r="X35" s="21"/>
      <c r="Y35" s="23"/>
    </row>
    <row r="36" ht="13">
      <c r="C36" s="86"/>
      <c r="S36" s="43"/>
      <c r="T36" s="43"/>
      <c r="U36" s="88"/>
      <c r="W36" s="21"/>
      <c r="X36" s="21"/>
      <c r="Y36" s="23"/>
    </row>
    <row r="37" ht="13">
      <c r="C37" s="581" t="s">
        <v>41</v>
      </c>
      <c r="D37" s="582"/>
      <c r="E37" s="582"/>
      <c r="F37" s="582"/>
      <c r="G37" s="328" t="s">
        <v>5</v>
      </c>
      <c r="H37" s="328"/>
      <c r="U37" s="87"/>
      <c r="W37" s="21"/>
      <c r="X37" s="21"/>
      <c r="Y37" s="23"/>
    </row>
    <row r="38" ht="13">
      <c r="C38" s="86"/>
      <c r="U38" s="87"/>
      <c r="W38" s="21"/>
      <c r="X38" s="21"/>
      <c r="Y38" s="23"/>
    </row>
    <row r="39" ht="13">
      <c r="A39" s="24">
        <v>3</v>
      </c>
      <c r="C39" s="86"/>
      <c r="I39" s="79"/>
      <c r="J39" s="79" t="s">
        <v>328</v>
      </c>
      <c r="K39" s="79"/>
      <c r="U39" s="87"/>
      <c r="W39" s="21"/>
      <c r="X39" s="21"/>
      <c r="Y39" s="23"/>
    </row>
    <row r="40" ht="26.25" customHeight="1">
      <c r="C40" s="86"/>
      <c r="I40" s="25"/>
      <c r="J40" s="25" t="s">
        <v>6</v>
      </c>
      <c r="K40" s="25"/>
      <c r="L40" s="587" t="s">
        <v>472</v>
      </c>
      <c r="M40" s="587"/>
      <c r="N40" s="587"/>
      <c r="O40" s="587"/>
      <c r="P40" s="587"/>
      <c r="Q40" s="587"/>
      <c r="R40" s="587"/>
      <c r="S40" s="587"/>
      <c r="T40" s="587"/>
      <c r="U40" s="588"/>
      <c r="W40" s="21"/>
      <c r="X40" s="21"/>
    </row>
    <row r="41" ht="26.25" customHeight="1">
      <c r="C41" s="86"/>
      <c r="I41" s="25"/>
      <c r="J41" s="25" t="s">
        <v>7</v>
      </c>
      <c r="K41" s="25"/>
      <c r="L41" s="587" t="s">
        <v>473</v>
      </c>
      <c r="M41" s="587"/>
      <c r="N41" s="587"/>
      <c r="O41" s="587"/>
      <c r="P41" s="587"/>
      <c r="Q41" s="587"/>
      <c r="R41" s="587"/>
      <c r="S41" s="587"/>
      <c r="T41" s="587"/>
      <c r="U41" s="588"/>
    </row>
    <row r="42">
      <c r="C42" s="86"/>
      <c r="L42" s="22" t="s">
        <v>8</v>
      </c>
      <c r="U42" s="87"/>
    </row>
    <row r="43" ht="13">
      <c r="C43" s="86"/>
      <c r="L43" s="26"/>
      <c r="M43" s="26" t="s">
        <v>9</v>
      </c>
      <c r="N43" s="26"/>
      <c r="O43" s="589" t="s">
        <v>474</v>
      </c>
      <c r="P43" s="589"/>
      <c r="Q43" s="589"/>
      <c r="R43" s="589"/>
      <c r="S43" s="589"/>
      <c r="T43" s="589"/>
      <c r="U43" s="590"/>
    </row>
    <row r="44">
      <c r="C44" s="86"/>
      <c r="L44" s="26"/>
      <c r="M44" s="26"/>
      <c r="N44" s="26"/>
      <c r="U44" s="87"/>
    </row>
    <row r="45">
      <c r="C45" s="86"/>
      <c r="U45" s="87"/>
    </row>
    <row r="46" ht="30" customHeight="1">
      <c r="A46" s="24">
        <v>4</v>
      </c>
      <c r="C46" s="555" t="s">
        <v>405</v>
      </c>
      <c r="D46" s="556"/>
      <c r="E46" s="556"/>
      <c r="F46" s="556"/>
      <c r="G46" s="556"/>
      <c r="H46" s="556"/>
      <c r="I46" s="556"/>
      <c r="J46" s="556"/>
      <c r="K46" s="556"/>
      <c r="L46" s="556"/>
      <c r="M46" s="556"/>
      <c r="N46" s="556"/>
      <c r="O46" s="556"/>
      <c r="P46" s="556"/>
      <c r="Q46" s="556"/>
      <c r="R46" s="556"/>
      <c r="S46" s="556"/>
      <c r="T46" s="556"/>
      <c r="U46" s="557"/>
    </row>
    <row r="47">
      <c r="C47" s="89"/>
      <c r="D47" s="27"/>
      <c r="E47" s="27"/>
      <c r="F47" s="27"/>
      <c r="G47" s="27"/>
      <c r="H47" s="27"/>
      <c r="I47" s="27"/>
      <c r="J47" s="27"/>
      <c r="K47" s="27"/>
      <c r="L47" s="27"/>
      <c r="M47" s="27"/>
      <c r="N47" s="27"/>
      <c r="O47" s="27"/>
      <c r="P47" s="27"/>
      <c r="Q47" s="27"/>
      <c r="R47" s="27"/>
      <c r="S47" s="27"/>
      <c r="U47" s="87"/>
    </row>
    <row r="48" ht="24.75" customHeight="1">
      <c r="C48" s="538" t="s">
        <v>10</v>
      </c>
      <c r="D48" s="558"/>
      <c r="E48" s="559"/>
      <c r="F48" s="544" t="s">
        <v>475</v>
      </c>
      <c r="G48" s="545"/>
      <c r="H48" s="545"/>
      <c r="I48" s="546"/>
      <c r="J48" s="546"/>
      <c r="K48" s="546"/>
      <c r="L48" s="546"/>
      <c r="M48" s="546"/>
      <c r="N48" s="546"/>
      <c r="O48" s="546"/>
      <c r="P48" s="563" t="s">
        <v>431</v>
      </c>
      <c r="Q48" s="564"/>
      <c r="R48" s="564"/>
      <c r="S48" s="564"/>
      <c r="T48" s="564"/>
      <c r="U48" s="565"/>
    </row>
    <row r="49" ht="21.75" customHeight="1">
      <c r="C49" s="560"/>
      <c r="D49" s="561"/>
      <c r="E49" s="562"/>
      <c r="F49" s="547"/>
      <c r="G49" s="548"/>
      <c r="H49" s="548"/>
      <c r="I49" s="548"/>
      <c r="J49" s="548"/>
      <c r="K49" s="548"/>
      <c r="L49" s="548"/>
      <c r="M49" s="548"/>
      <c r="N49" s="548"/>
      <c r="O49" s="548"/>
      <c r="P49" s="566"/>
      <c r="Q49" s="567"/>
      <c r="R49" s="567"/>
      <c r="S49" s="567"/>
      <c r="T49" s="567"/>
      <c r="U49" s="568"/>
    </row>
    <row r="50" ht="26.25" customHeight="1">
      <c r="C50" s="538" t="s">
        <v>11</v>
      </c>
      <c r="D50" s="539"/>
      <c r="E50" s="540"/>
      <c r="F50" s="549" t="s">
        <v>472</v>
      </c>
      <c r="G50" s="550"/>
      <c r="H50" s="550"/>
      <c r="I50" s="550"/>
      <c r="J50" s="550"/>
      <c r="K50" s="550"/>
      <c r="L50" s="550"/>
      <c r="M50" s="550"/>
      <c r="N50" s="341" t="s">
        <v>172</v>
      </c>
      <c r="O50" s="449"/>
      <c r="P50" s="450"/>
      <c r="Q50" s="553" t="s">
        <v>474</v>
      </c>
      <c r="R50" s="553"/>
      <c r="S50" s="553"/>
      <c r="T50" s="553"/>
      <c r="U50" s="554"/>
    </row>
    <row r="51" ht="26.25" customHeight="1">
      <c r="C51" s="541"/>
      <c r="D51" s="542"/>
      <c r="E51" s="543"/>
      <c r="F51" s="551"/>
      <c r="G51" s="552"/>
      <c r="H51" s="552"/>
      <c r="I51" s="552"/>
      <c r="J51" s="552"/>
      <c r="K51" s="552"/>
      <c r="L51" s="552"/>
      <c r="M51" s="552"/>
      <c r="N51" s="628"/>
      <c r="O51" s="628"/>
      <c r="P51" s="628"/>
      <c r="Q51" s="628"/>
      <c r="R51" s="628"/>
      <c r="S51" s="628"/>
      <c r="T51" s="628"/>
      <c r="U51" s="629"/>
    </row>
    <row r="52" ht="26.25" customHeight="1">
      <c r="C52" s="620" t="s">
        <v>239</v>
      </c>
      <c r="D52" s="621"/>
      <c r="E52" s="622"/>
      <c r="F52" s="625" t="s">
        <v>435</v>
      </c>
      <c r="G52" s="626"/>
      <c r="H52" s="626"/>
      <c r="I52" s="626"/>
      <c r="J52" s="626"/>
      <c r="K52" s="626"/>
      <c r="L52" s="626"/>
      <c r="M52" s="626"/>
      <c r="N52" s="626"/>
      <c r="O52" s="626"/>
      <c r="P52" s="626"/>
      <c r="Q52" s="626"/>
      <c r="R52" s="626"/>
      <c r="S52" s="626"/>
      <c r="T52" s="626"/>
      <c r="U52" s="627"/>
    </row>
    <row r="53" ht="15" customHeight="1">
      <c r="C53" s="182" t="s">
        <v>423</v>
      </c>
      <c r="D53" s="183"/>
      <c r="E53" s="183"/>
      <c r="F53" s="184"/>
      <c r="G53" s="184"/>
      <c r="H53" s="184"/>
      <c r="I53" s="184"/>
      <c r="J53" s="184"/>
      <c r="K53" s="184"/>
      <c r="L53" s="184"/>
      <c r="M53" s="184"/>
      <c r="N53" s="184"/>
      <c r="O53" s="185"/>
      <c r="P53" s="240"/>
      <c r="Q53" s="240"/>
      <c r="R53" s="240"/>
      <c r="S53" s="240"/>
      <c r="T53" s="240"/>
      <c r="U53" s="331"/>
    </row>
    <row r="54" ht="45" customHeight="1">
      <c r="C54" s="186"/>
      <c r="D54" s="187" t="s">
        <v>288</v>
      </c>
      <c r="E54" s="191" t="s">
        <v>12</v>
      </c>
      <c r="F54" s="630" t="s">
        <v>119</v>
      </c>
      <c r="G54" s="631"/>
      <c r="H54" s="631"/>
      <c r="I54" s="631"/>
      <c r="J54" s="631"/>
      <c r="K54" s="631"/>
      <c r="L54" s="32" t="s">
        <v>48</v>
      </c>
      <c r="M54" s="32"/>
      <c r="N54" s="635" t="s">
        <v>476</v>
      </c>
      <c r="O54" s="635"/>
      <c r="P54" s="635"/>
      <c r="Q54" s="635"/>
      <c r="R54" s="635"/>
      <c r="S54" s="635"/>
      <c r="T54" s="635"/>
      <c r="U54" s="636"/>
      <c r="V54" s="28"/>
    </row>
    <row r="55" ht="27" customHeight="1">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ht="27" customHeight="1">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ht="27" customHeight="1">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ht="27" customHeight="1">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ht="15" customHeight="1">
      <c r="C59" s="188"/>
      <c r="D59" s="284"/>
      <c r="E59" s="338"/>
      <c r="F59" s="180" t="s">
        <v>358</v>
      </c>
      <c r="G59" s="334"/>
      <c r="H59" s="334"/>
      <c r="I59" s="334"/>
      <c r="J59" s="259"/>
      <c r="K59" s="259"/>
      <c r="L59" s="259"/>
      <c r="M59" s="259"/>
      <c r="N59" s="259"/>
      <c r="O59" s="285"/>
      <c r="P59" s="285"/>
      <c r="Q59" s="285"/>
      <c r="R59" s="285"/>
      <c r="S59" s="332"/>
      <c r="T59" s="297"/>
      <c r="U59" s="286"/>
      <c r="W59" s="28"/>
    </row>
    <row r="60" ht="28.4" customHeight="1">
      <c r="C60" s="188"/>
      <c r="D60" s="284"/>
      <c r="E60" s="338"/>
      <c r="F60" s="640" t="s">
        <v>477</v>
      </c>
      <c r="G60" s="641"/>
      <c r="H60" s="641"/>
      <c r="I60" s="641"/>
      <c r="J60" s="641"/>
      <c r="K60" s="641"/>
      <c r="L60" s="641"/>
      <c r="M60" s="641"/>
      <c r="N60" s="641"/>
      <c r="O60" s="641"/>
      <c r="P60" s="641"/>
      <c r="Q60" s="641"/>
      <c r="R60" s="641"/>
      <c r="S60" s="641"/>
      <c r="T60" s="641"/>
      <c r="U60" s="642"/>
      <c r="W60" s="28"/>
    </row>
    <row r="61" ht="18" customHeight="1">
      <c r="C61" s="451"/>
      <c r="D61" s="340" t="s">
        <v>290</v>
      </c>
      <c r="E61" s="342" t="s">
        <v>241</v>
      </c>
      <c r="F61" s="632" t="s">
        <v>478</v>
      </c>
      <c r="G61" s="633"/>
      <c r="H61" s="633"/>
      <c r="I61" s="633"/>
      <c r="J61" s="633"/>
      <c r="K61" s="633"/>
      <c r="L61" s="633"/>
      <c r="M61" s="633"/>
      <c r="N61" s="633"/>
      <c r="O61" s="633"/>
      <c r="P61" s="633"/>
      <c r="Q61" s="633"/>
      <c r="R61" s="633"/>
      <c r="S61" s="633"/>
      <c r="T61" s="633"/>
      <c r="U61" s="634"/>
      <c r="W61" s="28"/>
    </row>
    <row r="62" ht="14.15" customHeight="1">
      <c r="C62" s="451"/>
      <c r="D62" s="373"/>
      <c r="E62" s="347"/>
      <c r="F62" s="610" t="s">
        <v>467</v>
      </c>
      <c r="G62" s="611"/>
      <c r="H62" s="611"/>
      <c r="I62" s="611"/>
      <c r="J62" s="611"/>
      <c r="K62" s="611"/>
      <c r="L62" s="611"/>
      <c r="M62" s="611"/>
      <c r="N62" s="611"/>
      <c r="O62" s="611"/>
      <c r="P62" s="611"/>
      <c r="Q62" s="611"/>
      <c r="R62" s="611"/>
      <c r="S62" s="611"/>
      <c r="T62" s="611"/>
      <c r="U62" s="612"/>
      <c r="W62" s="28" t="s">
        <v>445</v>
      </c>
    </row>
    <row r="63" ht="14.15" customHeight="1">
      <c r="C63" s="451"/>
      <c r="D63" s="374" t="s">
        <v>61</v>
      </c>
      <c r="E63" s="485" t="s">
        <v>413</v>
      </c>
      <c r="F63" s="499"/>
      <c r="G63" s="500"/>
      <c r="H63" s="500"/>
      <c r="I63" s="500"/>
      <c r="J63" s="500"/>
      <c r="K63" s="500"/>
      <c r="L63" s="500"/>
      <c r="M63" s="500"/>
      <c r="N63" s="500"/>
      <c r="O63" s="500"/>
      <c r="P63" s="500"/>
      <c r="Q63" s="500"/>
      <c r="R63" s="500"/>
      <c r="S63" s="500"/>
      <c r="T63" s="500"/>
      <c r="U63" s="501"/>
      <c r="W63" s="28"/>
    </row>
    <row r="64" ht="14.15" customHeight="1">
      <c r="C64" s="451"/>
      <c r="D64" s="374"/>
      <c r="E64" s="643"/>
      <c r="F64" s="499"/>
      <c r="G64" s="500"/>
      <c r="H64" s="500"/>
      <c r="I64" s="500"/>
      <c r="J64" s="500"/>
      <c r="K64" s="500"/>
      <c r="L64" s="500"/>
      <c r="M64" s="500"/>
      <c r="N64" s="500"/>
      <c r="O64" s="500"/>
      <c r="P64" s="500"/>
      <c r="Q64" s="500"/>
      <c r="R64" s="500"/>
      <c r="S64" s="500"/>
      <c r="T64" s="500"/>
      <c r="U64" s="501"/>
      <c r="W64" s="28"/>
    </row>
    <row r="65" ht="14.15" customHeight="1">
      <c r="C65" s="451"/>
      <c r="D65" s="374"/>
      <c r="E65" s="643"/>
      <c r="F65" s="499"/>
      <c r="G65" s="500"/>
      <c r="H65" s="500"/>
      <c r="I65" s="500"/>
      <c r="J65" s="500"/>
      <c r="K65" s="500"/>
      <c r="L65" s="500"/>
      <c r="M65" s="500"/>
      <c r="N65" s="500"/>
      <c r="O65" s="500"/>
      <c r="P65" s="500"/>
      <c r="Q65" s="500"/>
      <c r="R65" s="500"/>
      <c r="S65" s="500"/>
      <c r="T65" s="500"/>
      <c r="U65" s="501"/>
      <c r="W65" s="28"/>
    </row>
    <row r="66" ht="14.15" customHeight="1">
      <c r="C66" s="451"/>
      <c r="D66" s="374"/>
      <c r="E66" s="643"/>
      <c r="F66" s="499"/>
      <c r="G66" s="500"/>
      <c r="H66" s="500"/>
      <c r="I66" s="500"/>
      <c r="J66" s="500"/>
      <c r="K66" s="500"/>
      <c r="L66" s="500"/>
      <c r="M66" s="500"/>
      <c r="N66" s="500"/>
      <c r="O66" s="500"/>
      <c r="P66" s="500"/>
      <c r="Q66" s="500"/>
      <c r="R66" s="500"/>
      <c r="S66" s="500"/>
      <c r="T66" s="500"/>
      <c r="U66" s="501"/>
      <c r="W66" s="28"/>
    </row>
    <row r="67" ht="14.15" customHeight="1">
      <c r="C67" s="451"/>
      <c r="D67" s="644" t="s">
        <v>414</v>
      </c>
      <c r="E67" s="645"/>
      <c r="F67" s="499"/>
      <c r="G67" s="500"/>
      <c r="H67" s="500"/>
      <c r="I67" s="500"/>
      <c r="J67" s="500"/>
      <c r="K67" s="500"/>
      <c r="L67" s="500"/>
      <c r="M67" s="500"/>
      <c r="N67" s="500"/>
      <c r="O67" s="500"/>
      <c r="P67" s="500"/>
      <c r="Q67" s="500"/>
      <c r="R67" s="500"/>
      <c r="S67" s="500"/>
      <c r="T67" s="500"/>
      <c r="U67" s="501"/>
      <c r="W67" s="28"/>
    </row>
    <row r="68" ht="14.15" customHeight="1">
      <c r="C68" s="451"/>
      <c r="D68" s="646"/>
      <c r="E68" s="645"/>
      <c r="F68" s="499"/>
      <c r="G68" s="500"/>
      <c r="H68" s="500"/>
      <c r="I68" s="500"/>
      <c r="J68" s="500"/>
      <c r="K68" s="500"/>
      <c r="L68" s="500"/>
      <c r="M68" s="500"/>
      <c r="N68" s="500"/>
      <c r="O68" s="500"/>
      <c r="P68" s="500"/>
      <c r="Q68" s="500"/>
      <c r="R68" s="500"/>
      <c r="S68" s="500"/>
      <c r="T68" s="500"/>
      <c r="U68" s="501"/>
      <c r="W68" s="28"/>
    </row>
    <row r="69" ht="14.15" customHeight="1">
      <c r="C69" s="451"/>
      <c r="D69" s="646"/>
      <c r="E69" s="645"/>
      <c r="F69" s="499"/>
      <c r="G69" s="500"/>
      <c r="H69" s="500"/>
      <c r="I69" s="500"/>
      <c r="J69" s="500"/>
      <c r="K69" s="500"/>
      <c r="L69" s="500"/>
      <c r="M69" s="500"/>
      <c r="N69" s="500"/>
      <c r="O69" s="500"/>
      <c r="P69" s="500"/>
      <c r="Q69" s="500"/>
      <c r="R69" s="500"/>
      <c r="S69" s="500"/>
      <c r="T69" s="500"/>
      <c r="U69" s="501"/>
      <c r="W69" s="28"/>
    </row>
    <row r="70" ht="14.15" customHeight="1">
      <c r="C70" s="451"/>
      <c r="D70" s="646"/>
      <c r="E70" s="645"/>
      <c r="F70" s="499"/>
      <c r="G70" s="500"/>
      <c r="H70" s="500"/>
      <c r="I70" s="500"/>
      <c r="J70" s="500"/>
      <c r="K70" s="500"/>
      <c r="L70" s="500"/>
      <c r="M70" s="500"/>
      <c r="N70" s="500"/>
      <c r="O70" s="500"/>
      <c r="P70" s="500"/>
      <c r="Q70" s="500"/>
      <c r="R70" s="500"/>
      <c r="S70" s="500"/>
      <c r="T70" s="500"/>
      <c r="U70" s="501"/>
      <c r="W70" s="28"/>
    </row>
    <row r="71" ht="14.15" customHeight="1">
      <c r="C71" s="451"/>
      <c r="D71" s="646"/>
      <c r="E71" s="645"/>
      <c r="F71" s="499"/>
      <c r="G71" s="500"/>
      <c r="H71" s="500"/>
      <c r="I71" s="500"/>
      <c r="J71" s="500"/>
      <c r="K71" s="500"/>
      <c r="L71" s="500"/>
      <c r="M71" s="500"/>
      <c r="N71" s="500"/>
      <c r="O71" s="500"/>
      <c r="P71" s="500"/>
      <c r="Q71" s="500"/>
      <c r="R71" s="500"/>
      <c r="S71" s="500"/>
      <c r="T71" s="500"/>
      <c r="U71" s="501"/>
      <c r="W71" s="28"/>
    </row>
    <row r="72" ht="14.15" customHeight="1">
      <c r="C72" s="452"/>
      <c r="D72" s="375"/>
      <c r="E72" s="376"/>
      <c r="F72" s="502"/>
      <c r="G72" s="503"/>
      <c r="H72" s="503"/>
      <c r="I72" s="503"/>
      <c r="J72" s="503"/>
      <c r="K72" s="503"/>
      <c r="L72" s="503"/>
      <c r="M72" s="503"/>
      <c r="N72" s="503"/>
      <c r="O72" s="503"/>
      <c r="P72" s="503"/>
      <c r="Q72" s="503"/>
      <c r="R72" s="503"/>
      <c r="S72" s="503"/>
      <c r="T72" s="503"/>
      <c r="U72" s="504"/>
      <c r="W72" s="28"/>
    </row>
    <row r="73" ht="14.15" customHeight="1">
      <c r="C73" s="453"/>
      <c r="D73" s="334"/>
      <c r="E73" s="335"/>
      <c r="F73" s="285"/>
      <c r="G73" s="285"/>
      <c r="H73" s="285"/>
      <c r="I73" s="285"/>
      <c r="J73" s="285"/>
      <c r="K73" s="285"/>
      <c r="L73" s="285"/>
      <c r="M73" s="285"/>
      <c r="N73" s="285"/>
      <c r="O73" s="285"/>
      <c r="P73" s="285"/>
      <c r="Q73" s="285"/>
      <c r="R73" s="285"/>
      <c r="S73" s="285"/>
      <c r="T73" s="285"/>
      <c r="U73" s="285"/>
      <c r="W73" s="28"/>
    </row>
    <row r="74" ht="13.4" customHeight="1">
      <c r="C74" s="486" t="s">
        <v>415</v>
      </c>
      <c r="D74" s="486"/>
      <c r="E74" s="486"/>
      <c r="F74" s="486"/>
      <c r="G74" s="486"/>
      <c r="H74" s="486"/>
      <c r="I74" s="486"/>
      <c r="J74" s="486"/>
      <c r="K74" s="486"/>
      <c r="L74" s="486"/>
      <c r="M74" s="486"/>
      <c r="N74" s="486"/>
      <c r="O74" s="486"/>
      <c r="P74" s="486"/>
      <c r="Q74" s="486"/>
      <c r="R74" s="486"/>
      <c r="S74" s="486"/>
      <c r="T74" s="486"/>
      <c r="U74" s="486"/>
      <c r="W74" s="28"/>
    </row>
    <row r="75" ht="15" customHeight="1">
      <c r="C75" s="182" t="s">
        <v>242</v>
      </c>
      <c r="D75" s="340"/>
      <c r="E75" s="183"/>
      <c r="F75" s="29"/>
      <c r="G75" s="29"/>
      <c r="H75" s="29"/>
      <c r="I75" s="30"/>
      <c r="J75" s="30"/>
      <c r="K75" s="30"/>
      <c r="L75" s="31"/>
      <c r="M75" s="31"/>
      <c r="N75" s="31"/>
      <c r="O75" s="32"/>
      <c r="P75" s="32"/>
      <c r="Q75" s="32"/>
      <c r="R75" s="32"/>
      <c r="S75" s="30"/>
      <c r="T75" s="30"/>
      <c r="U75" s="33"/>
      <c r="W75" s="28"/>
    </row>
    <row r="76" ht="15" customHeight="1">
      <c r="C76" s="192"/>
      <c r="D76" s="180" t="s">
        <v>243</v>
      </c>
      <c r="E76" s="181"/>
      <c r="F76" s="34"/>
      <c r="G76" s="34"/>
      <c r="H76" s="34"/>
      <c r="I76" s="35"/>
      <c r="J76" s="35"/>
      <c r="K76" s="35"/>
      <c r="L76" s="36"/>
      <c r="M76" s="36"/>
      <c r="N76" s="36"/>
      <c r="O76" s="37"/>
      <c r="P76" s="37"/>
      <c r="Q76" s="37"/>
      <c r="R76" s="37"/>
      <c r="S76" s="35"/>
      <c r="T76" s="291"/>
      <c r="U76" s="298"/>
      <c r="W76" s="28"/>
    </row>
    <row r="77" ht="14.15" customHeight="1">
      <c r="C77" s="188"/>
      <c r="D77" s="604" t="s">
        <v>468</v>
      </c>
      <c r="E77" s="605"/>
      <c r="F77" s="605"/>
      <c r="G77" s="605"/>
      <c r="H77" s="605"/>
      <c r="I77" s="605"/>
      <c r="J77" s="605"/>
      <c r="K77" s="605"/>
      <c r="L77" s="605"/>
      <c r="M77" s="605"/>
      <c r="N77" s="605"/>
      <c r="O77" s="605"/>
      <c r="P77" s="605"/>
      <c r="Q77" s="605"/>
      <c r="R77" s="605"/>
      <c r="S77" s="605"/>
      <c r="T77" s="605"/>
      <c r="U77" s="606"/>
      <c r="W77" s="28" t="s">
        <v>445</v>
      </c>
    </row>
    <row r="78" ht="14.15" customHeight="1">
      <c r="C78" s="188"/>
      <c r="D78" s="604"/>
      <c r="E78" s="605"/>
      <c r="F78" s="605"/>
      <c r="G78" s="605"/>
      <c r="H78" s="605"/>
      <c r="I78" s="605"/>
      <c r="J78" s="605"/>
      <c r="K78" s="605"/>
      <c r="L78" s="605"/>
      <c r="M78" s="605"/>
      <c r="N78" s="605"/>
      <c r="O78" s="605"/>
      <c r="P78" s="605"/>
      <c r="Q78" s="605"/>
      <c r="R78" s="605"/>
      <c r="S78" s="605"/>
      <c r="T78" s="605"/>
      <c r="U78" s="606"/>
      <c r="W78" s="28"/>
    </row>
    <row r="79" ht="14.15" customHeight="1">
      <c r="C79" s="188"/>
      <c r="D79" s="604"/>
      <c r="E79" s="605"/>
      <c r="F79" s="605"/>
      <c r="G79" s="605"/>
      <c r="H79" s="605"/>
      <c r="I79" s="605"/>
      <c r="J79" s="605"/>
      <c r="K79" s="605"/>
      <c r="L79" s="605"/>
      <c r="M79" s="605"/>
      <c r="N79" s="605"/>
      <c r="O79" s="605"/>
      <c r="P79" s="605"/>
      <c r="Q79" s="605"/>
      <c r="R79" s="605"/>
      <c r="S79" s="605"/>
      <c r="T79" s="605"/>
      <c r="U79" s="606"/>
      <c r="W79" s="28"/>
    </row>
    <row r="80" ht="14.15" customHeight="1">
      <c r="C80" s="188"/>
      <c r="D80" s="604"/>
      <c r="E80" s="605"/>
      <c r="F80" s="605"/>
      <c r="G80" s="605"/>
      <c r="H80" s="605"/>
      <c r="I80" s="605"/>
      <c r="J80" s="605"/>
      <c r="K80" s="605"/>
      <c r="L80" s="605"/>
      <c r="M80" s="605"/>
      <c r="N80" s="605"/>
      <c r="O80" s="605"/>
      <c r="P80" s="605"/>
      <c r="Q80" s="605"/>
      <c r="R80" s="605"/>
      <c r="S80" s="605"/>
      <c r="T80" s="605"/>
      <c r="U80" s="606"/>
      <c r="W80" s="28"/>
    </row>
    <row r="81" ht="14.15" customHeight="1">
      <c r="C81" s="188"/>
      <c r="D81" s="604"/>
      <c r="E81" s="605"/>
      <c r="F81" s="605"/>
      <c r="G81" s="605"/>
      <c r="H81" s="605"/>
      <c r="I81" s="605"/>
      <c r="J81" s="605"/>
      <c r="K81" s="605"/>
      <c r="L81" s="605"/>
      <c r="M81" s="605"/>
      <c r="N81" s="605"/>
      <c r="O81" s="605"/>
      <c r="P81" s="605"/>
      <c r="Q81" s="605"/>
      <c r="R81" s="605"/>
      <c r="S81" s="605"/>
      <c r="T81" s="605"/>
      <c r="U81" s="606"/>
      <c r="W81" s="28"/>
    </row>
    <row r="82" ht="14.15" customHeight="1">
      <c r="C82" s="188"/>
      <c r="D82" s="604"/>
      <c r="E82" s="605"/>
      <c r="F82" s="605"/>
      <c r="G82" s="605"/>
      <c r="H82" s="605"/>
      <c r="I82" s="605"/>
      <c r="J82" s="605"/>
      <c r="K82" s="605"/>
      <c r="L82" s="605"/>
      <c r="M82" s="605"/>
      <c r="N82" s="605"/>
      <c r="O82" s="605"/>
      <c r="P82" s="605"/>
      <c r="Q82" s="605"/>
      <c r="R82" s="605"/>
      <c r="S82" s="605"/>
      <c r="T82" s="605"/>
      <c r="U82" s="606"/>
      <c r="W82" s="28"/>
    </row>
    <row r="83" ht="14.15" customHeight="1">
      <c r="C83" s="188"/>
      <c r="D83" s="604"/>
      <c r="E83" s="605"/>
      <c r="F83" s="605"/>
      <c r="G83" s="605"/>
      <c r="H83" s="605"/>
      <c r="I83" s="605"/>
      <c r="J83" s="605"/>
      <c r="K83" s="605"/>
      <c r="L83" s="605"/>
      <c r="M83" s="605"/>
      <c r="N83" s="605"/>
      <c r="O83" s="605"/>
      <c r="P83" s="605"/>
      <c r="Q83" s="605"/>
      <c r="R83" s="605"/>
      <c r="S83" s="605"/>
      <c r="T83" s="605"/>
      <c r="U83" s="606"/>
      <c r="W83" s="28"/>
    </row>
    <row r="84" ht="14.15" customHeight="1">
      <c r="C84" s="188"/>
      <c r="D84" s="604"/>
      <c r="E84" s="605"/>
      <c r="F84" s="605"/>
      <c r="G84" s="605"/>
      <c r="H84" s="605"/>
      <c r="I84" s="605"/>
      <c r="J84" s="605"/>
      <c r="K84" s="605"/>
      <c r="L84" s="605"/>
      <c r="M84" s="605"/>
      <c r="N84" s="605"/>
      <c r="O84" s="605"/>
      <c r="P84" s="605"/>
      <c r="Q84" s="605"/>
      <c r="R84" s="605"/>
      <c r="S84" s="605"/>
      <c r="T84" s="605"/>
      <c r="U84" s="606"/>
      <c r="W84" s="28"/>
    </row>
    <row r="85" ht="14.15" customHeight="1">
      <c r="C85" s="188"/>
      <c r="D85" s="604"/>
      <c r="E85" s="605"/>
      <c r="F85" s="605"/>
      <c r="G85" s="605"/>
      <c r="H85" s="605"/>
      <c r="I85" s="605"/>
      <c r="J85" s="605"/>
      <c r="K85" s="605"/>
      <c r="L85" s="605"/>
      <c r="M85" s="605"/>
      <c r="N85" s="605"/>
      <c r="O85" s="605"/>
      <c r="P85" s="605"/>
      <c r="Q85" s="605"/>
      <c r="R85" s="605"/>
      <c r="S85" s="605"/>
      <c r="T85" s="605"/>
      <c r="U85" s="606"/>
      <c r="W85" s="28"/>
    </row>
    <row r="86" ht="14.15" customHeight="1">
      <c r="C86" s="452"/>
      <c r="D86" s="607"/>
      <c r="E86" s="608"/>
      <c r="F86" s="608"/>
      <c r="G86" s="608"/>
      <c r="H86" s="608"/>
      <c r="I86" s="608"/>
      <c r="J86" s="608"/>
      <c r="K86" s="608"/>
      <c r="L86" s="608"/>
      <c r="M86" s="608"/>
      <c r="N86" s="608"/>
      <c r="O86" s="608"/>
      <c r="P86" s="608"/>
      <c r="Q86" s="608"/>
      <c r="R86" s="608"/>
      <c r="S86" s="608"/>
      <c r="T86" s="608"/>
      <c r="U86" s="609"/>
      <c r="W86" s="28"/>
    </row>
    <row r="87" ht="15" customHeight="1">
      <c r="C87" s="182" t="s">
        <v>244</v>
      </c>
      <c r="D87" s="340"/>
      <c r="E87" s="183"/>
      <c r="F87" s="29"/>
      <c r="G87" s="29"/>
      <c r="H87" s="29"/>
      <c r="I87" s="30"/>
      <c r="J87" s="30"/>
      <c r="K87" s="30"/>
      <c r="L87" s="31"/>
      <c r="M87" s="31"/>
      <c r="N87" s="31"/>
      <c r="O87" s="32"/>
      <c r="P87" s="32"/>
      <c r="Q87" s="32"/>
      <c r="R87" s="32"/>
      <c r="S87" s="30"/>
      <c r="T87" s="30"/>
      <c r="U87" s="33"/>
      <c r="W87" s="28"/>
    </row>
    <row r="88" ht="15" customHeight="1">
      <c r="C88" s="618"/>
      <c r="D88" s="563" t="s">
        <v>288</v>
      </c>
      <c r="E88" s="591" t="s">
        <v>245</v>
      </c>
      <c r="F88" s="32" t="s">
        <v>436</v>
      </c>
      <c r="G88" s="454"/>
      <c r="H88" s="454"/>
      <c r="I88" s="30"/>
      <c r="J88" s="30"/>
      <c r="K88" s="30"/>
      <c r="L88" s="31"/>
      <c r="M88" s="31"/>
      <c r="N88" s="31"/>
      <c r="O88" s="32"/>
      <c r="P88" s="32"/>
      <c r="Q88" s="32"/>
      <c r="R88" s="32"/>
      <c r="S88" s="30"/>
      <c r="T88" s="30"/>
      <c r="U88" s="33"/>
      <c r="W88" s="28"/>
    </row>
    <row r="89" ht="15" customHeight="1">
      <c r="A89" s="24">
        <v>5</v>
      </c>
      <c r="C89" s="618"/>
      <c r="D89" s="623"/>
      <c r="E89" s="592"/>
      <c r="F89" s="180" t="s">
        <v>252</v>
      </c>
      <c r="G89" s="37"/>
      <c r="H89" s="37"/>
      <c r="I89" s="37"/>
      <c r="J89" s="37"/>
      <c r="K89" s="617">
        <f>+COUNTIF(別紙!G9:Z9,"&gt;0")</f>
      </c>
      <c r="L89" s="617"/>
      <c r="M89" s="617"/>
      <c r="N89" s="35" t="s">
        <v>47</v>
      </c>
      <c r="O89" s="35"/>
      <c r="P89" s="455"/>
      <c r="Q89" s="613" t="s">
        <v>353</v>
      </c>
      <c r="R89" s="613"/>
      <c r="S89" s="613"/>
      <c r="T89" s="613"/>
      <c r="U89" s="614"/>
      <c r="V89" s="292"/>
      <c r="W89" s="292"/>
      <c r="Y89" s="28"/>
    </row>
    <row r="90" ht="18" customHeight="1">
      <c r="A90" s="24">
        <v>6</v>
      </c>
      <c r="C90" s="618"/>
      <c r="D90" s="623"/>
      <c r="E90" s="592"/>
      <c r="F90" s="186" t="s">
        <v>200</v>
      </c>
      <c r="G90" s="193"/>
      <c r="H90" s="193"/>
      <c r="I90" s="193"/>
      <c r="J90" s="193"/>
      <c r="K90" s="596">
        <f>+別紙!AA9</f>
        <v>3516.2000000000003</v>
      </c>
      <c r="L90" s="596"/>
      <c r="M90" s="596"/>
      <c r="N90" s="596"/>
      <c r="O90" s="596"/>
      <c r="P90" s="193" t="s">
        <v>291</v>
      </c>
      <c r="Q90" s="615"/>
      <c r="R90" s="615"/>
      <c r="S90" s="615"/>
      <c r="T90" s="615"/>
      <c r="U90" s="616"/>
      <c r="V90" s="292"/>
      <c r="W90" s="292"/>
      <c r="X90" s="594"/>
      <c r="Y90" s="594"/>
      <c r="Z90" s="594"/>
      <c r="AA90" s="594"/>
      <c r="AB90" s="594"/>
      <c r="AC90" s="594"/>
    </row>
    <row r="91" ht="14.15" customHeight="1">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hidden="1" ht="18" customHeight="1">
      <c r="C92" s="618"/>
      <c r="D92" s="623"/>
      <c r="E92" s="592"/>
      <c r="F92" s="325"/>
      <c r="G92" s="439"/>
      <c r="H92" s="287"/>
      <c r="I92" s="287"/>
      <c r="J92" s="439"/>
      <c r="K92" s="287"/>
      <c r="L92" s="288"/>
      <c r="M92" s="439"/>
      <c r="N92" s="287"/>
      <c r="O92" s="289"/>
      <c r="P92" s="439"/>
      <c r="Q92" s="287"/>
      <c r="R92" s="289"/>
      <c r="S92" s="524"/>
      <c r="T92" s="524"/>
      <c r="U92" s="326"/>
      <c r="V92" s="307">
        <f>+IF($F$54="Ｄ－建設業",IF($T$29="○","←　（建設業の場合は行政区毎の排出量内訳も記入してください）",""),"")</f>
      </c>
      <c r="W92" s="179"/>
      <c r="X92" s="179"/>
      <c r="Y92" s="179"/>
    </row>
    <row r="93" ht="15" customHeight="1">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ht="14.15" customHeight="1">
      <c r="C94" s="618"/>
      <c r="D94" s="623"/>
      <c r="E94" s="592"/>
      <c r="F94" s="499" t="s">
        <v>479</v>
      </c>
      <c r="G94" s="500"/>
      <c r="H94" s="500"/>
      <c r="I94" s="500"/>
      <c r="J94" s="500"/>
      <c r="K94" s="500"/>
      <c r="L94" s="500"/>
      <c r="M94" s="500"/>
      <c r="N94" s="500"/>
      <c r="O94" s="500"/>
      <c r="P94" s="500"/>
      <c r="Q94" s="500"/>
      <c r="R94" s="500"/>
      <c r="S94" s="500"/>
      <c r="T94" s="500"/>
      <c r="U94" s="501"/>
      <c r="V94" s="164"/>
      <c r="W94" s="165"/>
      <c r="X94" s="165"/>
      <c r="Y94" s="165"/>
    </row>
    <row r="95" ht="14.15" customHeight="1">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ht="14.15" customHeight="1">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ht="14.15" customHeight="1">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ht="14.15" customHeight="1">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ht="14.15" customHeight="1">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ht="14.15" customHeight="1">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ht="14.15" customHeight="1">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ht="14.15" customHeight="1">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ht="15" customHeight="1">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ht="15" customHeight="1">
      <c r="A104" s="24">
        <v>7</v>
      </c>
      <c r="C104" s="619"/>
      <c r="D104" s="494"/>
      <c r="E104" s="497"/>
      <c r="F104" s="180" t="s">
        <v>252</v>
      </c>
      <c r="G104" s="37"/>
      <c r="H104" s="37"/>
      <c r="I104" s="37"/>
      <c r="J104" s="37"/>
      <c r="K104" s="595">
        <f>+COUNTIF(別紙!G19:Z19,"&gt;0")</f>
      </c>
      <c r="L104" s="595"/>
      <c r="M104" s="595"/>
      <c r="N104" s="35" t="s">
        <v>47</v>
      </c>
      <c r="O104" s="35"/>
      <c r="P104" s="455"/>
      <c r="Q104" s="613" t="s">
        <v>354</v>
      </c>
      <c r="R104" s="613"/>
      <c r="S104" s="613"/>
      <c r="T104" s="613"/>
      <c r="U104" s="614"/>
      <c r="V104" s="292"/>
      <c r="W104" s="292"/>
      <c r="X104" s="165"/>
      <c r="Y104" s="165"/>
      <c r="Z104" s="165"/>
      <c r="AA104" s="165"/>
    </row>
    <row r="105" ht="18" customHeight="1">
      <c r="A105" s="24">
        <v>8</v>
      </c>
      <c r="C105" s="619"/>
      <c r="D105" s="494"/>
      <c r="E105" s="497"/>
      <c r="F105" s="186" t="s">
        <v>200</v>
      </c>
      <c r="G105" s="193"/>
      <c r="H105" s="193"/>
      <c r="I105" s="193"/>
      <c r="J105" s="193"/>
      <c r="K105" s="596">
        <f>+別紙!AA19</f>
        <v>3164.6</v>
      </c>
      <c r="L105" s="596"/>
      <c r="M105" s="596"/>
      <c r="N105" s="596"/>
      <c r="O105" s="596"/>
      <c r="P105" s="457" t="s">
        <v>291</v>
      </c>
      <c r="Q105" s="615"/>
      <c r="R105" s="615"/>
      <c r="S105" s="615"/>
      <c r="T105" s="615"/>
      <c r="U105" s="616"/>
      <c r="V105" s="292"/>
      <c r="W105" s="292"/>
      <c r="X105" s="102"/>
    </row>
    <row r="106" ht="14.15" customHeight="1">
      <c r="C106" s="619"/>
      <c r="D106" s="494"/>
      <c r="E106" s="497"/>
      <c r="F106" s="250"/>
      <c r="G106" s="244"/>
      <c r="H106" s="244"/>
      <c r="I106" s="456"/>
      <c r="J106" s="456"/>
      <c r="K106" s="456"/>
      <c r="L106" s="456"/>
      <c r="M106" s="456"/>
      <c r="N106" s="456"/>
      <c r="O106" s="457"/>
      <c r="P106" s="458"/>
      <c r="Q106" s="458"/>
      <c r="R106" s="458"/>
      <c r="S106" s="458"/>
      <c r="T106" s="458"/>
      <c r="U106" s="459"/>
      <c r="V106" s="102"/>
    </row>
    <row r="107" hidden="1" ht="18" customHeight="1">
      <c r="A107" s="24">
        <v>9</v>
      </c>
      <c r="C107" s="619"/>
      <c r="D107" s="494"/>
      <c r="E107" s="497"/>
      <c r="F107" s="325"/>
      <c r="G107" s="439"/>
      <c r="H107" s="287"/>
      <c r="I107" s="287"/>
      <c r="J107" s="439"/>
      <c r="K107" s="287"/>
      <c r="L107" s="288"/>
      <c r="M107" s="439"/>
      <c r="N107" s="287"/>
      <c r="O107" s="289"/>
      <c r="P107" s="439"/>
      <c r="Q107" s="287"/>
      <c r="R107" s="289"/>
      <c r="S107" s="524"/>
      <c r="T107" s="524"/>
      <c r="U107" s="326"/>
      <c r="V107" s="307">
        <f>+IF($F$54="Ｄ－建設業",IF($T$29="○","←　（建設業の場合は行政区毎の排出量内訳も記入してください）",""),"")</f>
      </c>
      <c r="W107" s="179"/>
      <c r="X107" s="179"/>
      <c r="Y107" s="179"/>
    </row>
    <row r="108" ht="15" customHeight="1">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ht="14.15" customHeight="1">
      <c r="C109" s="619"/>
      <c r="D109" s="494"/>
      <c r="E109" s="497"/>
      <c r="F109" s="499" t="s">
        <v>480</v>
      </c>
      <c r="G109" s="500"/>
      <c r="H109" s="500"/>
      <c r="I109" s="500"/>
      <c r="J109" s="500"/>
      <c r="K109" s="500"/>
      <c r="L109" s="500"/>
      <c r="M109" s="500"/>
      <c r="N109" s="500"/>
      <c r="O109" s="500"/>
      <c r="P109" s="500"/>
      <c r="Q109" s="500"/>
      <c r="R109" s="500"/>
      <c r="S109" s="500"/>
      <c r="T109" s="500"/>
      <c r="U109" s="501"/>
      <c r="V109" s="179"/>
      <c r="W109" s="165"/>
      <c r="X109" s="165"/>
      <c r="Y109" s="165"/>
    </row>
    <row r="110" ht="14.15" customHeight="1">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ht="14.15" customHeight="1">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ht="14.15" customHeight="1">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ht="14.15" customHeight="1">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ht="14.15" customHeight="1">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ht="14.15" customHeight="1">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ht="14.15" customHeight="1">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ht="14.15" customHeight="1">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ht="15" customHeight="1">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ht="15" customHeight="1">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ht="14.15" customHeight="1">
      <c r="C120" s="467"/>
      <c r="D120" s="494"/>
      <c r="E120" s="497"/>
      <c r="F120" s="499" t="s">
        <v>481</v>
      </c>
      <c r="G120" s="500"/>
      <c r="H120" s="500"/>
      <c r="I120" s="500"/>
      <c r="J120" s="500"/>
      <c r="K120" s="500"/>
      <c r="L120" s="500"/>
      <c r="M120" s="500"/>
      <c r="N120" s="500"/>
      <c r="O120" s="500"/>
      <c r="P120" s="500"/>
      <c r="Q120" s="500"/>
      <c r="R120" s="500"/>
      <c r="S120" s="500"/>
      <c r="T120" s="500"/>
      <c r="U120" s="501"/>
      <c r="V120" s="179"/>
      <c r="W120" s="165"/>
      <c r="X120" s="165"/>
      <c r="Y120" s="165"/>
    </row>
    <row r="121" ht="14.15" customHeight="1">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ht="14.15" customHeight="1">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ht="14.15" customHeight="1">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ht="14.15" customHeight="1">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ht="15" customHeight="1">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ht="14.15" customHeight="1">
      <c r="C126" s="471"/>
      <c r="D126" s="494"/>
      <c r="E126" s="497"/>
      <c r="F126" s="499" t="s">
        <v>482</v>
      </c>
      <c r="G126" s="500"/>
      <c r="H126" s="500"/>
      <c r="I126" s="500"/>
      <c r="J126" s="500"/>
      <c r="K126" s="500"/>
      <c r="L126" s="500"/>
      <c r="M126" s="500"/>
      <c r="N126" s="500"/>
      <c r="O126" s="500"/>
      <c r="P126" s="500"/>
      <c r="Q126" s="500"/>
      <c r="R126" s="500"/>
      <c r="S126" s="500"/>
      <c r="T126" s="500"/>
      <c r="U126" s="501"/>
      <c r="V126" s="179"/>
      <c r="W126" s="165"/>
      <c r="X126" s="165"/>
      <c r="Y126" s="165"/>
    </row>
    <row r="127" ht="14.15" customHeight="1">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ht="14.15" customHeight="1">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ht="14.15" customHeight="1">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ht="14.15" customHeight="1">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ht="14.15" customHeight="1">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ht="15" customHeight="1">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ht="15" customHeight="1">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ht="30" customHeight="1">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ht="14.15" customHeight="1">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ht="14.15" customHeight="1">
      <c r="C136" s="195"/>
      <c r="D136" s="494"/>
      <c r="E136" s="508"/>
      <c r="F136" s="499" t="s">
        <v>469</v>
      </c>
      <c r="G136" s="500"/>
      <c r="H136" s="500"/>
      <c r="I136" s="500"/>
      <c r="J136" s="500"/>
      <c r="K136" s="500"/>
      <c r="L136" s="500"/>
      <c r="M136" s="500"/>
      <c r="N136" s="500"/>
      <c r="O136" s="500"/>
      <c r="P136" s="500"/>
      <c r="Q136" s="500"/>
      <c r="R136" s="500"/>
      <c r="S136" s="500"/>
      <c r="T136" s="500"/>
      <c r="U136" s="501"/>
      <c r="V136" s="164"/>
      <c r="W136" s="165"/>
      <c r="X136" s="165"/>
      <c r="Y136" s="165"/>
    </row>
    <row r="137" ht="14.15" customHeight="1">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ht="14.15" customHeight="1">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ht="14.15" customHeight="1">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ht="14.15" customHeight="1">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ht="14.15" customHeight="1">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ht="14.15" customHeight="1">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ht="14.15" customHeight="1">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ht="15" customHeight="1">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ht="30" customHeight="1">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ht="14.15" customHeight="1">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ht="14.15" customHeight="1">
      <c r="C147" s="195"/>
      <c r="D147" s="494"/>
      <c r="E147" s="497"/>
      <c r="F147" s="499" t="s">
        <v>469</v>
      </c>
      <c r="G147" s="500"/>
      <c r="H147" s="500"/>
      <c r="I147" s="500"/>
      <c r="J147" s="500"/>
      <c r="K147" s="500"/>
      <c r="L147" s="500"/>
      <c r="M147" s="500"/>
      <c r="N147" s="500"/>
      <c r="O147" s="500"/>
      <c r="P147" s="500"/>
      <c r="Q147" s="500"/>
      <c r="R147" s="500"/>
      <c r="S147" s="500"/>
      <c r="T147" s="500"/>
      <c r="U147" s="501"/>
      <c r="V147" s="164"/>
      <c r="W147" s="165"/>
      <c r="X147" s="165"/>
      <c r="Y147" s="165"/>
    </row>
    <row r="148" ht="14.15" customHeight="1">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ht="14.15" customHeight="1">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ht="14.15" customHeight="1">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ht="14.15" customHeight="1">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ht="14.15" customHeight="1">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ht="14.15" customHeight="1">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ht="14.15" customHeight="1">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ht="15" customHeight="1">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ht="15" customHeight="1">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ht="38.15" customHeight="1">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ht="38.15" customHeight="1">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ht="14.15" customHeight="1">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ht="14.15" customHeight="1">
      <c r="C160" s="195"/>
      <c r="D160" s="494"/>
      <c r="E160" s="497"/>
      <c r="F160" s="499" t="s">
        <v>469</v>
      </c>
      <c r="G160" s="500"/>
      <c r="H160" s="500"/>
      <c r="I160" s="500"/>
      <c r="J160" s="500"/>
      <c r="K160" s="500"/>
      <c r="L160" s="500"/>
      <c r="M160" s="500"/>
      <c r="N160" s="500"/>
      <c r="O160" s="500"/>
      <c r="P160" s="500"/>
      <c r="Q160" s="500"/>
      <c r="R160" s="500"/>
      <c r="S160" s="500"/>
      <c r="T160" s="500"/>
      <c r="U160" s="501"/>
      <c r="V160" s="164"/>
      <c r="W160" s="165"/>
      <c r="X160" s="165"/>
      <c r="Y160" s="165"/>
    </row>
    <row r="161" ht="14.15" customHeight="1">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ht="14.15" customHeight="1">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ht="14.15" customHeight="1">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ht="14.15" customHeight="1">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ht="14.15" customHeight="1">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ht="14.15" customHeight="1">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ht="14.15" customHeight="1">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ht="14.15" customHeight="1">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ht="38.15" customHeight="1">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ht="38.15" customHeight="1">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ht="15" customHeight="1">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ht="14.15" customHeight="1">
      <c r="C172" s="195"/>
      <c r="D172" s="494"/>
      <c r="E172" s="497"/>
      <c r="F172" s="499" t="s">
        <v>469</v>
      </c>
      <c r="G172" s="500"/>
      <c r="H172" s="500"/>
      <c r="I172" s="500"/>
      <c r="J172" s="500"/>
      <c r="K172" s="500"/>
      <c r="L172" s="500"/>
      <c r="M172" s="500"/>
      <c r="N172" s="500"/>
      <c r="O172" s="500"/>
      <c r="P172" s="500"/>
      <c r="Q172" s="500"/>
      <c r="R172" s="500"/>
      <c r="S172" s="500"/>
      <c r="T172" s="500"/>
      <c r="U172" s="501"/>
      <c r="V172" s="164"/>
      <c r="W172" s="165"/>
      <c r="X172" s="165"/>
      <c r="Y172" s="165"/>
    </row>
    <row r="173" ht="14.15" customHeight="1">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ht="14.15" customHeight="1">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ht="14.15" customHeight="1">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ht="14.15" customHeight="1">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ht="14.15" customHeight="1">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ht="14.15" customHeight="1">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ht="14.15" customHeight="1">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ht="18" customHeight="1">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ht="15" customHeight="1">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ht="15" customHeight="1">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ht="45" customHeight="1">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ht="14.15" customHeight="1">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ht="14.15" customHeight="1">
      <c r="C185" s="195"/>
      <c r="D185" s="494"/>
      <c r="E185" s="508"/>
      <c r="F185" s="499" t="s">
        <v>469</v>
      </c>
      <c r="G185" s="500"/>
      <c r="H185" s="500"/>
      <c r="I185" s="500"/>
      <c r="J185" s="500"/>
      <c r="K185" s="500"/>
      <c r="L185" s="500"/>
      <c r="M185" s="500"/>
      <c r="N185" s="500"/>
      <c r="O185" s="500"/>
      <c r="P185" s="500"/>
      <c r="Q185" s="500"/>
      <c r="R185" s="500"/>
      <c r="S185" s="500"/>
      <c r="T185" s="500"/>
      <c r="U185" s="501"/>
      <c r="V185" s="164"/>
      <c r="W185" s="165"/>
      <c r="X185" s="165"/>
      <c r="Y185" s="165"/>
    </row>
    <row r="186" ht="14.15" customHeight="1">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ht="14.15" customHeight="1">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ht="14.15" customHeight="1">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ht="14.15" customHeight="1">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ht="14.15" customHeight="1">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ht="14.15" customHeight="1">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ht="14.15" customHeight="1">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ht="14.15" customHeight="1">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ht="15" customHeight="1">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ht="45" customHeight="1">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ht="15" customHeight="1">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ht="14.15" customHeight="1">
      <c r="C197" s="195"/>
      <c r="D197" s="494"/>
      <c r="E197" s="497"/>
      <c r="F197" s="499" t="s">
        <v>469</v>
      </c>
      <c r="G197" s="500"/>
      <c r="H197" s="500"/>
      <c r="I197" s="500"/>
      <c r="J197" s="500"/>
      <c r="K197" s="500"/>
      <c r="L197" s="500"/>
      <c r="M197" s="500"/>
      <c r="N197" s="500"/>
      <c r="O197" s="500"/>
      <c r="P197" s="500"/>
      <c r="Q197" s="500"/>
      <c r="R197" s="500"/>
      <c r="S197" s="500"/>
      <c r="T197" s="500"/>
      <c r="U197" s="501"/>
      <c r="V197" s="164"/>
      <c r="W197" s="165"/>
      <c r="X197" s="165"/>
      <c r="Y197" s="165"/>
    </row>
    <row r="198" ht="14.15" customHeight="1">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ht="14.15" customHeight="1">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ht="14.15" customHeight="1">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ht="14.15" customHeight="1">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ht="14.15" customHeight="1">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ht="14.15" customHeight="1">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ht="14.15" customHeight="1">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ht="14.15" customHeight="1">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ht="15" customHeight="1">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ht="15" customHeight="1">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ht="43.4" customHeight="1">
      <c r="C208" s="195"/>
      <c r="D208" s="494"/>
      <c r="E208" s="497"/>
      <c r="F208" s="511" t="s">
        <v>267</v>
      </c>
      <c r="G208" s="512"/>
      <c r="H208" s="512"/>
      <c r="I208" s="512"/>
      <c r="J208" s="512"/>
      <c r="K208" s="492">
        <f>+別紙!AA14</f>
        <v>3516.2000000000003</v>
      </c>
      <c r="L208" s="492"/>
      <c r="M208" s="492"/>
      <c r="N208" s="492"/>
      <c r="O208" s="492"/>
      <c r="P208" s="198" t="s">
        <v>13</v>
      </c>
      <c r="Q208" s="513" t="s">
        <v>365</v>
      </c>
      <c r="R208" s="514"/>
      <c r="S208" s="514"/>
      <c r="T208" s="514"/>
      <c r="U208" s="515"/>
      <c r="V208" s="164"/>
      <c r="W208" s="165"/>
      <c r="X208" s="165"/>
      <c r="Y208" s="165"/>
    </row>
    <row r="209" ht="43.4" customHeight="1">
      <c r="C209" s="195"/>
      <c r="D209" s="494"/>
      <c r="E209" s="497"/>
      <c r="F209" s="263"/>
      <c r="G209" s="505" t="s">
        <v>223</v>
      </c>
      <c r="H209" s="506"/>
      <c r="I209" s="506"/>
      <c r="J209" s="506"/>
      <c r="K209" s="492">
        <f>+別紙!AA15</f>
        <v>541.4</v>
      </c>
      <c r="L209" s="492"/>
      <c r="M209" s="492"/>
      <c r="N209" s="492"/>
      <c r="O209" s="492"/>
      <c r="P209" s="346" t="s">
        <v>13</v>
      </c>
      <c r="Q209" s="516"/>
      <c r="R209" s="517"/>
      <c r="S209" s="517"/>
      <c r="T209" s="517"/>
      <c r="U209" s="518"/>
      <c r="V209" s="164"/>
      <c r="W209" s="165"/>
      <c r="X209" s="165"/>
      <c r="Y209" s="165"/>
    </row>
    <row r="210" ht="43.4" customHeight="1">
      <c r="C210" s="195"/>
      <c r="D210" s="494"/>
      <c r="E210" s="497"/>
      <c r="F210" s="263"/>
      <c r="G210" s="505" t="s">
        <v>224</v>
      </c>
      <c r="H210" s="506"/>
      <c r="I210" s="506"/>
      <c r="J210" s="506"/>
      <c r="K210" s="492">
        <f>+別紙!AA16</f>
        <v>3516.2000000000003</v>
      </c>
      <c r="L210" s="492"/>
      <c r="M210" s="492"/>
      <c r="N210" s="492"/>
      <c r="O210" s="492"/>
      <c r="P210" s="346" t="s">
        <v>13</v>
      </c>
      <c r="Q210" s="516"/>
      <c r="R210" s="517"/>
      <c r="S210" s="517"/>
      <c r="T210" s="517"/>
      <c r="U210" s="518"/>
      <c r="V210" s="164"/>
      <c r="W210" s="165"/>
      <c r="X210" s="165"/>
      <c r="Y210" s="165"/>
    </row>
    <row r="211" ht="43.4" customHeight="1">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ht="43.4" customHeight="1">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ht="14.15" customHeight="1">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ht="14.15" customHeight="1">
      <c r="C214" s="195"/>
      <c r="D214" s="494"/>
      <c r="E214" s="497"/>
      <c r="F214" s="499" t="s">
        <v>483</v>
      </c>
      <c r="G214" s="500"/>
      <c r="H214" s="500"/>
      <c r="I214" s="500"/>
      <c r="J214" s="500"/>
      <c r="K214" s="500"/>
      <c r="L214" s="500"/>
      <c r="M214" s="500"/>
      <c r="N214" s="500"/>
      <c r="O214" s="500"/>
      <c r="P214" s="500"/>
      <c r="Q214" s="500"/>
      <c r="R214" s="500"/>
      <c r="S214" s="500"/>
      <c r="T214" s="500"/>
      <c r="U214" s="501"/>
      <c r="V214" s="164"/>
      <c r="W214" s="165"/>
      <c r="X214" s="165"/>
      <c r="Y214" s="165"/>
    </row>
    <row r="215" ht="14.15" customHeight="1">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ht="14.15" customHeight="1">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ht="14.15" customHeight="1">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ht="14.15" customHeight="1">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ht="14.15" customHeight="1">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ht="14.15" customHeight="1">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ht="14.15" customHeight="1">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ht="14.15" customHeight="1">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ht="18" customHeight="1">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ht="15" customHeight="1">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ht="45" customHeight="1">
      <c r="C225" s="195"/>
      <c r="D225" s="494"/>
      <c r="E225" s="497"/>
      <c r="F225" s="511" t="s">
        <v>267</v>
      </c>
      <c r="G225" s="512"/>
      <c r="H225" s="512"/>
      <c r="I225" s="512"/>
      <c r="J225" s="512"/>
      <c r="K225" s="492">
        <f>+別紙!AA43</f>
        <v>3164.6</v>
      </c>
      <c r="L225" s="492"/>
      <c r="M225" s="492"/>
      <c r="N225" s="492"/>
      <c r="O225" s="492"/>
      <c r="P225" s="198" t="s">
        <v>13</v>
      </c>
      <c r="Q225" s="513" t="s">
        <v>366</v>
      </c>
      <c r="R225" s="514"/>
      <c r="S225" s="514"/>
      <c r="T225" s="514"/>
      <c r="U225" s="515"/>
      <c r="V225" s="98"/>
      <c r="W225" s="98"/>
      <c r="X225" s="179"/>
      <c r="Y225" s="165"/>
      <c r="Z225" s="165"/>
      <c r="AA225" s="165"/>
    </row>
    <row r="226" ht="45" customHeight="1">
      <c r="C226" s="195"/>
      <c r="D226" s="494"/>
      <c r="E226" s="497"/>
      <c r="F226" s="263"/>
      <c r="G226" s="505" t="s">
        <v>223</v>
      </c>
      <c r="H226" s="506"/>
      <c r="I226" s="506"/>
      <c r="J226" s="506"/>
      <c r="K226" s="492">
        <f>+別紙!AA44</f>
        <v>487.3</v>
      </c>
      <c r="L226" s="492"/>
      <c r="M226" s="492"/>
      <c r="N226" s="492"/>
      <c r="O226" s="492"/>
      <c r="P226" s="346" t="s">
        <v>13</v>
      </c>
      <c r="Q226" s="516"/>
      <c r="R226" s="517"/>
      <c r="S226" s="517"/>
      <c r="T226" s="517"/>
      <c r="U226" s="518"/>
      <c r="V226" s="98"/>
      <c r="W226" s="98"/>
      <c r="X226" s="179"/>
      <c r="Y226" s="165"/>
      <c r="Z226" s="165"/>
      <c r="AA226" s="165"/>
    </row>
    <row r="227" ht="45" customHeight="1">
      <c r="C227" s="195"/>
      <c r="D227" s="494"/>
      <c r="E227" s="497"/>
      <c r="F227" s="263"/>
      <c r="G227" s="505" t="s">
        <v>224</v>
      </c>
      <c r="H227" s="506"/>
      <c r="I227" s="506"/>
      <c r="J227" s="506"/>
      <c r="K227" s="492">
        <f>+別紙!AA45</f>
        <v>3164.6</v>
      </c>
      <c r="L227" s="492"/>
      <c r="M227" s="492"/>
      <c r="N227" s="492"/>
      <c r="O227" s="492"/>
      <c r="P227" s="346" t="s">
        <v>13</v>
      </c>
      <c r="Q227" s="516"/>
      <c r="R227" s="517"/>
      <c r="S227" s="517"/>
      <c r="T227" s="517"/>
      <c r="U227" s="518"/>
      <c r="V227" s="98"/>
      <c r="W227" s="98"/>
      <c r="X227" s="179"/>
      <c r="Y227" s="165"/>
      <c r="Z227" s="165"/>
      <c r="AA227" s="165"/>
    </row>
    <row r="228" ht="45" customHeight="1">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ht="45" customHeight="1">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ht="14.15" customHeight="1">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ht="14.15" customHeight="1">
      <c r="C231" s="195"/>
      <c r="D231" s="494"/>
      <c r="E231" s="497"/>
      <c r="F231" s="499" t="s">
        <v>469</v>
      </c>
      <c r="G231" s="500"/>
      <c r="H231" s="500"/>
      <c r="I231" s="500"/>
      <c r="J231" s="500"/>
      <c r="K231" s="500"/>
      <c r="L231" s="500"/>
      <c r="M231" s="500"/>
      <c r="N231" s="500"/>
      <c r="O231" s="500"/>
      <c r="P231" s="500"/>
      <c r="Q231" s="500"/>
      <c r="R231" s="500"/>
      <c r="S231" s="500"/>
      <c r="T231" s="500"/>
      <c r="U231" s="501"/>
      <c r="V231" s="164"/>
      <c r="W231" s="165"/>
      <c r="X231" s="165"/>
      <c r="Y231" s="165"/>
    </row>
    <row r="232" ht="14.15" customHeight="1">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ht="14.15" customHeight="1">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ht="14.15" customHeight="1">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ht="14.15" customHeight="1">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ht="14.15" customHeight="1">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ht="14.15" customHeight="1">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ht="14.15" customHeight="1">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ht="14.15" customHeight="1">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ht="60" customHeight="1">
      <c r="C240" s="487" t="s">
        <v>15</v>
      </c>
      <c r="D240" s="488"/>
      <c r="E240" s="489"/>
      <c r="F240" s="305"/>
      <c r="G240" s="29"/>
      <c r="H240" s="29"/>
      <c r="I240" s="30"/>
      <c r="J240" s="30"/>
      <c r="K240" s="30"/>
      <c r="L240" s="31"/>
      <c r="M240" s="31"/>
      <c r="N240" s="31"/>
      <c r="O240" s="32"/>
      <c r="P240" s="32"/>
      <c r="Q240" s="32"/>
      <c r="R240" s="32"/>
      <c r="S240" s="30"/>
      <c r="T240" s="30"/>
      <c r="U240" s="33"/>
    </row>
    <row r="241" ht="20.15" customHeight="1">
      <c r="C241" s="473"/>
      <c r="D241" s="474"/>
      <c r="E241" s="474"/>
      <c r="F241" s="34"/>
      <c r="G241" s="34"/>
      <c r="H241" s="34"/>
      <c r="I241" s="35"/>
      <c r="J241" s="35"/>
      <c r="K241" s="35"/>
      <c r="L241" s="36"/>
      <c r="M241" s="36"/>
      <c r="N241" s="36"/>
      <c r="O241" s="37"/>
      <c r="P241" s="37"/>
      <c r="Q241" s="37"/>
      <c r="R241" s="37"/>
      <c r="S241" s="35"/>
      <c r="T241" s="291"/>
      <c r="U241" s="291"/>
    </row>
    <row r="242" ht="20.15" customHeight="1">
      <c r="C242" s="486" t="s">
        <v>420</v>
      </c>
      <c r="D242" s="486"/>
      <c r="E242" s="486"/>
      <c r="F242" s="486"/>
      <c r="G242" s="486"/>
      <c r="H242" s="486"/>
      <c r="I242" s="486"/>
      <c r="J242" s="486"/>
      <c r="K242" s="486"/>
      <c r="L242" s="486"/>
      <c r="M242" s="486"/>
      <c r="N242" s="486"/>
      <c r="O242" s="486"/>
      <c r="P242" s="486"/>
      <c r="Q242" s="486"/>
      <c r="R242" s="486"/>
      <c r="S242" s="486"/>
      <c r="T242" s="486"/>
      <c r="U242" s="486"/>
    </row>
    <row r="243" ht="13">
      <c r="C243" s="180" t="s">
        <v>268</v>
      </c>
      <c r="D243" s="474"/>
      <c r="E243" s="474"/>
      <c r="F243" s="34"/>
      <c r="G243" s="34"/>
      <c r="H243" s="34"/>
      <c r="I243" s="35"/>
      <c r="J243" s="35"/>
      <c r="K243" s="35"/>
      <c r="L243" s="36"/>
      <c r="M243" s="36"/>
      <c r="N243" s="36"/>
      <c r="O243" s="37"/>
      <c r="P243" s="37"/>
      <c r="Q243" s="37"/>
      <c r="R243" s="37"/>
      <c r="S243" s="35"/>
      <c r="T243" s="35"/>
      <c r="U243" s="38"/>
    </row>
    <row r="244" ht="15" customHeight="1">
      <c r="A244" s="24">
        <v>11</v>
      </c>
      <c r="C244" s="475"/>
      <c r="D244" s="39"/>
      <c r="E244" s="39"/>
      <c r="F244" s="39"/>
      <c r="G244" s="39"/>
      <c r="H244" s="39"/>
      <c r="I244" s="39"/>
      <c r="J244" s="39"/>
      <c r="K244" s="39"/>
      <c r="L244" s="39"/>
      <c r="M244" s="39"/>
      <c r="N244" s="39"/>
      <c r="O244" s="39"/>
      <c r="P244" s="39"/>
      <c r="Q244" s="39"/>
      <c r="R244" s="39"/>
      <c r="S244" s="39"/>
      <c r="T244" s="39"/>
      <c r="U244" s="40"/>
    </row>
    <row r="245" ht="24" customHeight="1">
      <c r="C245" s="200">
        <v>1</v>
      </c>
      <c r="D245" s="484" t="s">
        <v>438</v>
      </c>
      <c r="E245" s="484"/>
      <c r="F245" s="484"/>
      <c r="G245" s="484"/>
      <c r="H245" s="484"/>
      <c r="I245" s="484"/>
      <c r="J245" s="484"/>
      <c r="K245" s="484"/>
      <c r="L245" s="484"/>
      <c r="M245" s="484"/>
      <c r="N245" s="484"/>
      <c r="O245" s="484"/>
      <c r="P245" s="484"/>
      <c r="Q245" s="484"/>
      <c r="R245" s="484"/>
      <c r="S245" s="484"/>
      <c r="T245" s="484"/>
      <c r="U245" s="485"/>
    </row>
    <row r="246" ht="41.15" customHeight="1">
      <c r="C246" s="200"/>
      <c r="D246" s="484" t="s">
        <v>439</v>
      </c>
      <c r="E246" s="484"/>
      <c r="F246" s="484"/>
      <c r="G246" s="484"/>
      <c r="H246" s="484"/>
      <c r="I246" s="484"/>
      <c r="J246" s="484"/>
      <c r="K246" s="484"/>
      <c r="L246" s="484"/>
      <c r="M246" s="484"/>
      <c r="N246" s="484"/>
      <c r="O246" s="484"/>
      <c r="P246" s="484"/>
      <c r="Q246" s="484"/>
      <c r="R246" s="484"/>
      <c r="S246" s="484"/>
      <c r="T246" s="484"/>
      <c r="U246" s="485"/>
    </row>
    <row r="247" ht="15" customHeight="1">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ht="15" customHeight="1">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ht="15" customHeight="1">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ht="39" customHeight="1">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ht="30" customHeight="1">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ht="41.15" customHeight="1">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ht="76.4" customHeight="1">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ht="41.15" customHeight="1">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ht="15" customHeight="1">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ht="15" customHeight="1">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ht="15" customHeight="1">
      <c r="A257" s="22"/>
      <c r="B257" s="22"/>
      <c r="W257" s="266"/>
      <c r="X257" s="266"/>
      <c r="Y257" s="266"/>
      <c r="Z257" s="266"/>
      <c r="AA257" s="266"/>
      <c r="AB257" s="266"/>
      <c r="AC257" s="266"/>
      <c r="AD257" s="266"/>
      <c r="AE257" s="266"/>
      <c r="AF257" s="266"/>
      <c r="AG257"/>
    </row>
    <row r="258" ht="23.25" customHeight="1">
      <c r="A258" s="22"/>
      <c r="B258" s="22"/>
      <c r="W258" s="3"/>
      <c r="X258" s="3"/>
      <c r="Y258" s="3"/>
      <c r="Z258" s="3"/>
      <c r="AA258" s="3"/>
      <c r="AB258" s="3"/>
      <c r="AC258" s="3"/>
      <c r="AD258" s="3"/>
      <c r="AE258" s="3"/>
      <c r="AG258" s="98"/>
    </row>
    <row r="259" ht="23.25" customHeight="1">
      <c r="A259" s="22"/>
      <c r="B259" s="22"/>
      <c r="W259" s="3"/>
      <c r="X259" s="3"/>
      <c r="Y259" s="3"/>
      <c r="Z259" s="3"/>
      <c r="AA259" s="98"/>
      <c r="AB259" s="3"/>
      <c r="AC259" s="3"/>
      <c r="AD259" s="3"/>
      <c r="AE259" s="3"/>
      <c r="AG259" s="98"/>
    </row>
    <row r="260" ht="23.25" customHeight="1">
      <c r="A260" s="22"/>
      <c r="B260" s="22"/>
      <c r="W260" s="98"/>
      <c r="X260" s="3"/>
      <c r="Y260" s="3"/>
      <c r="Z260" s="3"/>
      <c r="AA260" s="3"/>
      <c r="AB260" s="3"/>
      <c r="AC260" s="3"/>
      <c r="AD260" s="3"/>
      <c r="AE260" s="3"/>
      <c r="AG260" s="98"/>
      <c r="AH260" s="267"/>
    </row>
    <row r="261" ht="23.25" customHeight="1">
      <c r="A261" s="22"/>
      <c r="B261" s="22"/>
      <c r="W261" s="3"/>
      <c r="X261" s="3"/>
      <c r="Y261" s="3"/>
      <c r="Z261" s="3"/>
      <c r="AA261" s="98"/>
      <c r="AB261" s="3"/>
      <c r="AC261" s="3"/>
      <c r="AD261" s="3"/>
      <c r="AE261" s="3"/>
      <c r="AF261" s="3"/>
      <c r="AG261" s="98"/>
    </row>
    <row r="262">
      <c r="A262" s="22"/>
      <c r="B262" s="22"/>
      <c r="W262" s="3"/>
      <c r="X262" s="3"/>
      <c r="Y262" s="3"/>
      <c r="Z262" s="3"/>
      <c r="AA262" s="3"/>
      <c r="AB262" s="3"/>
      <c r="AC262" s="3"/>
      <c r="AD262" s="3"/>
      <c r="AE262" s="3"/>
      <c r="AF262" s="3"/>
      <c r="AG262" s="3"/>
    </row>
    <row r="263">
      <c r="A263" s="22"/>
      <c r="B263" s="22"/>
      <c r="W263" s="3"/>
      <c r="X263" s="3"/>
      <c r="Y263" s="3"/>
      <c r="Z263" s="3"/>
      <c r="AA263" s="3"/>
      <c r="AB263" s="3"/>
      <c r="AC263" s="3"/>
      <c r="AD263" s="3"/>
      <c r="AE263" s="3"/>
      <c r="AF263" s="3"/>
      <c r="AG263" s="3"/>
    </row>
    <row r="264" ht="13">
      <c r="A264" s="22"/>
      <c r="B264" s="22"/>
      <c r="W264"/>
      <c r="X264"/>
      <c r="Y264"/>
      <c r="Z264"/>
      <c r="AA264"/>
      <c r="AB264"/>
      <c r="AC264"/>
      <c r="AD264"/>
      <c r="AE264"/>
      <c r="AF264"/>
    </row>
    <row r="265" ht="13">
      <c r="W265" s="312" t="s">
        <v>45</v>
      </c>
      <c r="X265" s="312" t="s">
        <v>102</v>
      </c>
      <c r="Y265" s="312"/>
      <c r="Z265"/>
      <c r="AA265"/>
      <c r="AB265"/>
      <c r="AC265"/>
      <c r="AD265"/>
      <c r="AE265"/>
      <c r="AF265"/>
    </row>
    <row r="266" ht="13">
      <c r="W266" s="312" t="s">
        <v>100</v>
      </c>
      <c r="X266" s="313" t="s">
        <v>378</v>
      </c>
      <c r="Y266" s="312"/>
      <c r="Z266"/>
      <c r="AA266"/>
      <c r="AB266"/>
      <c r="AC266"/>
      <c r="AD266"/>
      <c r="AE266"/>
      <c r="AF266"/>
    </row>
    <row r="267" ht="13">
      <c r="W267" s="312"/>
      <c r="X267" s="312"/>
      <c r="Y267" s="312"/>
      <c r="Z267"/>
      <c r="AA267"/>
      <c r="AB267"/>
      <c r="AC267"/>
      <c r="AD267"/>
      <c r="AE267"/>
      <c r="AF267"/>
    </row>
    <row r="268" ht="13">
      <c r="W268" s="312" t="s">
        <v>116</v>
      </c>
      <c r="X268" s="312"/>
      <c r="Y268" s="311"/>
    </row>
    <row r="269" ht="13">
      <c r="W269" s="312" t="s">
        <v>117</v>
      </c>
      <c r="X269" s="312"/>
      <c r="Y269" s="311"/>
    </row>
    <row r="270" ht="13">
      <c r="W270" s="312" t="s">
        <v>118</v>
      </c>
      <c r="X270" s="312"/>
      <c r="Y270" s="311"/>
    </row>
    <row r="271" ht="13">
      <c r="W271" s="312" t="s">
        <v>119</v>
      </c>
      <c r="X271" s="312"/>
      <c r="Y271" s="311"/>
    </row>
    <row r="272" ht="13">
      <c r="W272" s="312" t="s">
        <v>120</v>
      </c>
      <c r="X272" s="312"/>
      <c r="Y272" s="311"/>
    </row>
    <row r="273" ht="13">
      <c r="W273" s="312" t="s">
        <v>121</v>
      </c>
      <c r="X273" s="311"/>
      <c r="Y273" s="311"/>
    </row>
    <row r="274" ht="13">
      <c r="W274" s="312" t="s">
        <v>122</v>
      </c>
      <c r="X274" s="311"/>
      <c r="Y274" s="311"/>
    </row>
    <row r="275" ht="13">
      <c r="W275" s="312" t="s">
        <v>123</v>
      </c>
      <c r="X275" s="311"/>
      <c r="Y275" s="311"/>
    </row>
    <row r="276" ht="13">
      <c r="W276" s="312" t="s">
        <v>124</v>
      </c>
      <c r="X276" s="311"/>
      <c r="Y276" s="311"/>
    </row>
    <row r="277" ht="13">
      <c r="W277" s="312" t="s">
        <v>127</v>
      </c>
      <c r="X277" s="311"/>
      <c r="Y277" s="311"/>
    </row>
    <row r="278" ht="13">
      <c r="W278" s="312" t="s">
        <v>128</v>
      </c>
      <c r="X278" s="311"/>
      <c r="Y278" s="311"/>
    </row>
    <row r="279" ht="13">
      <c r="W279" s="312" t="s">
        <v>129</v>
      </c>
      <c r="X279" s="311"/>
      <c r="Y279" s="311"/>
    </row>
    <row r="280" ht="13">
      <c r="W280" s="312" t="s">
        <v>130</v>
      </c>
      <c r="X280" s="311"/>
      <c r="Y280" s="311"/>
    </row>
    <row r="281" ht="13">
      <c r="W281" s="312" t="s">
        <v>131</v>
      </c>
      <c r="X281" s="311"/>
      <c r="Y281" s="311"/>
    </row>
    <row r="282" ht="13">
      <c r="W282" s="312" t="s">
        <v>132</v>
      </c>
      <c r="X282" s="311"/>
      <c r="Y282" s="311"/>
    </row>
    <row r="283" ht="13">
      <c r="W283" s="312" t="s">
        <v>125</v>
      </c>
      <c r="X283" s="311"/>
      <c r="Y283" s="311"/>
    </row>
    <row r="284" ht="13">
      <c r="W284" s="312" t="s">
        <v>133</v>
      </c>
      <c r="X284" s="311"/>
      <c r="Y284" s="311"/>
    </row>
    <row r="285" ht="13">
      <c r="W285" s="312" t="s">
        <v>134</v>
      </c>
      <c r="X285" s="311"/>
      <c r="Y285" s="311"/>
    </row>
    <row r="286" ht="13">
      <c r="W286" s="312" t="s">
        <v>135</v>
      </c>
      <c r="X286" s="311"/>
      <c r="Y286" s="311"/>
    </row>
    <row r="287" ht="13">
      <c r="W287" s="312" t="s">
        <v>136</v>
      </c>
      <c r="X287" s="311"/>
      <c r="Y287" s="311"/>
    </row>
    <row r="288" ht="13">
      <c r="W288" s="312" t="s">
        <v>137</v>
      </c>
      <c r="X288" s="311"/>
      <c r="Y288" s="311"/>
    </row>
    <row r="289" ht="13">
      <c r="W289" s="312" t="s">
        <v>138</v>
      </c>
      <c r="X289" s="311"/>
      <c r="Y289" s="311"/>
    </row>
    <row r="290" ht="13">
      <c r="W290" s="312" t="s">
        <v>139</v>
      </c>
      <c r="X290" s="311"/>
      <c r="Y290" s="311"/>
    </row>
    <row r="291" ht="13">
      <c r="W291" s="312" t="s">
        <v>140</v>
      </c>
      <c r="X291" s="311"/>
      <c r="Y291" s="311"/>
    </row>
    <row r="292" ht="13">
      <c r="W292" s="312" t="s">
        <v>141</v>
      </c>
      <c r="X292" s="311"/>
      <c r="Y292" s="311"/>
    </row>
    <row r="293" ht="13">
      <c r="W293" s="312" t="s">
        <v>142</v>
      </c>
      <c r="X293" s="311"/>
      <c r="Y293" s="311"/>
    </row>
    <row r="294" ht="13">
      <c r="W294" s="312" t="s">
        <v>143</v>
      </c>
      <c r="X294" s="311"/>
      <c r="Y294" s="311"/>
    </row>
    <row r="295" ht="13">
      <c r="W295" s="312" t="s">
        <v>126</v>
      </c>
      <c r="X295" s="311"/>
      <c r="Y295" s="311"/>
    </row>
    <row r="296" ht="13">
      <c r="W296" s="312" t="s">
        <v>144</v>
      </c>
      <c r="X296" s="311"/>
      <c r="Y296" s="311"/>
    </row>
    <row r="297" ht="13">
      <c r="W297" s="312" t="s">
        <v>145</v>
      </c>
      <c r="X297" s="311"/>
      <c r="Y297" s="311"/>
    </row>
    <row r="298" ht="13">
      <c r="W298" s="312" t="s">
        <v>146</v>
      </c>
      <c r="X298" s="311"/>
      <c r="Y298" s="311"/>
    </row>
    <row r="299" ht="13">
      <c r="W299" s="312" t="s">
        <v>147</v>
      </c>
      <c r="X299" s="311"/>
      <c r="Y299" s="311"/>
    </row>
    <row r="300" ht="13">
      <c r="W300" s="312" t="s">
        <v>148</v>
      </c>
      <c r="X300" s="311"/>
      <c r="Y300" s="311"/>
    </row>
    <row r="301" ht="13">
      <c r="W301" s="312" t="s">
        <v>149</v>
      </c>
      <c r="X301" s="311"/>
      <c r="Y301" s="311"/>
    </row>
    <row r="302" ht="13">
      <c r="W302" s="314" t="s">
        <v>150</v>
      </c>
      <c r="X302" s="311"/>
      <c r="Y302" s="311"/>
    </row>
    <row r="303" ht="13">
      <c r="W303" s="314" t="s">
        <v>151</v>
      </c>
      <c r="X303" s="311"/>
      <c r="Y303" s="311"/>
    </row>
    <row r="304" ht="13">
      <c r="W304" s="314" t="s">
        <v>152</v>
      </c>
      <c r="X304" s="311"/>
      <c r="Y304" s="311"/>
    </row>
    <row r="305" ht="13">
      <c r="W305" s="314" t="s">
        <v>153</v>
      </c>
      <c r="X305" s="311"/>
      <c r="Y305" s="311"/>
    </row>
    <row r="306" ht="13">
      <c r="W306" s="314" t="s">
        <v>154</v>
      </c>
      <c r="X306" s="311"/>
      <c r="Y306" s="311"/>
    </row>
    <row r="307" ht="13">
      <c r="W307" s="314" t="s">
        <v>155</v>
      </c>
      <c r="X307" s="311"/>
      <c r="Y307" s="311"/>
    </row>
    <row r="308" ht="13">
      <c r="W308" s="314" t="s">
        <v>401</v>
      </c>
      <c r="X308" s="311"/>
      <c r="Y308" s="311"/>
    </row>
    <row r="309" ht="13">
      <c r="W309" s="314" t="s">
        <v>400</v>
      </c>
      <c r="X309" s="311"/>
      <c r="Y309" s="311"/>
    </row>
    <row r="310" ht="13">
      <c r="W310" s="314" t="s">
        <v>399</v>
      </c>
      <c r="X310" s="311"/>
      <c r="Y310" s="311"/>
    </row>
    <row r="311" ht="13">
      <c r="W311" s="312" t="s">
        <v>158</v>
      </c>
      <c r="X311" s="311"/>
      <c r="Y311" s="311"/>
    </row>
    <row r="312">
      <c r="W312" s="311" t="s">
        <v>156</v>
      </c>
      <c r="X312" s="311"/>
      <c r="Y312" s="311"/>
    </row>
    <row r="313">
      <c r="W313" s="311" t="s">
        <v>157</v>
      </c>
      <c r="X313" s="311"/>
      <c r="Y313" s="311"/>
    </row>
    <row r="314">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C180:U180"/>
    <mergeCell ref="Q169:U169"/>
    <mergeCell ref="Q170:U170"/>
    <mergeCell ref="E156:E167"/>
    <mergeCell ref="F158:J158"/>
    <mergeCell ref="Q183:U183"/>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 ref="P35:U35"/>
    <mergeCell ref="L40:U40"/>
    <mergeCell ref="L41:U41"/>
    <mergeCell ref="O43:U43"/>
    <mergeCell ref="F48:O49"/>
    <mergeCell ref="F50:M51"/>
    <mergeCell ref="Q50:U50"/>
    <mergeCell ref="N54:U54"/>
    <mergeCell ref="F60:U60"/>
    <mergeCell ref="F61:U61"/>
    <mergeCell ref="F94:U102"/>
    <mergeCell ref="F109:U117"/>
    <mergeCell ref="F120:U124"/>
    <mergeCell ref="F126:U130"/>
    <mergeCell ref="F136:U143"/>
    <mergeCell ref="F147:U154"/>
    <mergeCell ref="F160:U167"/>
    <mergeCell ref="F172:U179"/>
    <mergeCell ref="F185:U193"/>
    <mergeCell ref="F197:U205"/>
    <mergeCell ref="F214:U222"/>
    <mergeCell ref="F231:U239"/>
  </mergeCells>
  <phoneticPr fontId="3"/>
  <dataValidations count="9">
    <dataValidation type="custom" allowBlank="1" showInputMessage="1" showErrorMessage="1" error="入力は少数第1位までにしてください。" sqref="G92 G107 J92 J107 M92 M107 P92 P107 S92:T92 S107:T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136:U143 F147:U154 F160:U167 F172:U179 F185:U193 F197:U205 F214:U222 F231:U239">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7" top="0.5511811023622047" bottom="0.5511811023622047" header="0" footer="0.511811023622047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16">
    <pageSetUpPr fitToPage="1"/>
  </sheetPr>
  <dimension ref="B1:BI76"/>
  <sheetViews>
    <sheetView showGridLines="0" zoomScaleNormal="100" workbookViewId="0">
      <selection pane="topLeft" activeCell="B2" sqref="B2:G3"/>
    </sheetView>
  </sheetViews>
  <sheetFormatPr defaultColWidth="9" defaultRowHeight="1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16384" width="9" style="45" customWidth="1"/>
  </cols>
  <sheetData>
    <row r="1" ht="27" customHeight="1">
      <c r="F1" s="44"/>
      <c r="R1" s="92" t="s">
        <v>96</v>
      </c>
      <c r="S1" s="92" t="s">
        <v>352</v>
      </c>
    </row>
    <row r="2" ht="12" customHeight="1" thickBot="1">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ht="13.4" customHeight="1">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ht="13.5"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f>+表紙!Q29</f>
      </c>
      <c r="AS4" s="731"/>
      <c r="AT4" s="323">
        <f>+表紙!T29</f>
      </c>
      <c r="AU4" s="114"/>
    </row>
    <row r="5"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f>+表紙!F48</f>
      </c>
      <c r="AF5" s="732"/>
      <c r="AG5" s="732"/>
      <c r="AH5" s="732"/>
      <c r="AI5" s="732"/>
      <c r="AJ5" s="732"/>
      <c r="AK5" s="732"/>
      <c r="AL5" s="732"/>
      <c r="AM5" s="732"/>
      <c r="AN5" s="732"/>
      <c r="AO5" s="732"/>
      <c r="AP5" s="732"/>
      <c r="AQ5" s="732"/>
      <c r="AR5" s="732"/>
      <c r="AS5" s="732"/>
      <c r="AT5" s="732"/>
      <c r="AU5" s="732"/>
    </row>
    <row r="6" ht="24.75" customHeight="1" thickBot="1">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ht="28.4" customHeight="1" thickBot="1">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ht="28.4" customHeight="1" thickBot="1" thickTop="1">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ht="24.75" customHeight="1" thickBot="1" thickTop="1">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ht="24.75" customHeight="1" thickBot="1" thickTop="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ht="27" customHeight="1" thickBot="1" thickTop="1">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ht="24.75" customHeight="1" thickBot="1" thickTop="1">
      <c r="F12" s="748">
        <f>+ROUND(O12,1)+ROUND(O15,1)+ROUND(O18,1)+ROUND(O24,1)+O27-ROUND(F15,1)</f>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ht="24.75" customHeight="1" thickBot="1" thickTop="1">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ht="27" customHeight="1" thickBot="1" thickTop="1">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ht="24.75" customHeight="1" thickBot="1">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ht="24.75" customHeight="1" thickBot="1" thickTop="1">
      <c r="J16" s="61"/>
      <c r="K16" s="58"/>
      <c r="L16" s="711"/>
      <c r="M16" s="61"/>
      <c r="O16" s="659">
        <f>+IF(X18=0,"",IF(X18-O18=X18,"エラー！：⑥残さ物量があるのに、④自ら中間処理した量がゼロになっています",""))</f>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ht="27" customHeight="1" thickBot="1" thickTop="1">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ht="24.75" customHeight="1" thickBot="1">
      <c r="J18" s="61"/>
      <c r="K18" s="58"/>
      <c r="L18" s="711"/>
      <c r="M18" s="61"/>
      <c r="O18" s="655"/>
      <c r="P18" s="719"/>
      <c r="Q18" s="719"/>
      <c r="R18" s="719"/>
      <c r="S18" s="57" t="s">
        <v>14</v>
      </c>
      <c r="T18"/>
      <c r="U18" s="270"/>
      <c r="V18"/>
      <c r="W18" s="213"/>
      <c r="X18" s="668">
        <f>+ROUND(AG9,1)+ROUND(AG12,1)+ROUND(AG15,1)+AG18</f>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ht="24.75" customHeight="1" thickBot="1" thickTop="1">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ht="27" customHeight="1" thickBot="1" thickTop="1">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ht="24.75" customHeight="1" thickBot="1">
      <c r="B21" s="687"/>
      <c r="C21" s="687"/>
      <c r="D21" s="687"/>
      <c r="E21" s="687"/>
      <c r="F21" s="687"/>
      <c r="G21" s="687"/>
      <c r="H21" s="687"/>
      <c r="J21" s="61"/>
      <c r="K21" s="58"/>
      <c r="L21" s="711"/>
      <c r="M21" s="61"/>
      <c r="O21" s="655"/>
      <c r="P21" s="720"/>
      <c r="Q21" s="720"/>
      <c r="R21" s="720"/>
      <c r="S21" s="57" t="s">
        <v>13</v>
      </c>
      <c r="T21" s="135"/>
      <c r="U21" s="135"/>
      <c r="V21" s="135"/>
      <c r="W21" s="135"/>
      <c r="X21" s="668">
        <f>+O18-X18</f>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ht="24.75" customHeight="1" thickBot="1" thickTop="1">
      <c r="B22" s="688"/>
      <c r="C22" s="688"/>
      <c r="D22" s="688"/>
      <c r="E22" s="688"/>
      <c r="F22" s="688"/>
      <c r="G22" s="688"/>
      <c r="H22" s="688"/>
      <c r="J22" s="61"/>
      <c r="K22" s="58"/>
      <c r="L22" s="711"/>
      <c r="M22" s="61"/>
      <c r="O22" s="672">
        <f>+IF(O21=0,"",IF(O18&lt;O21,"エラー !：④の内数である⑤の量が④を超えています",""))</f>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ht="27" customHeight="1" thickBot="1" thickTop="1">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ht="27" customHeight="1" thickBot="1">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ht="27" customHeight="1" thickBot="1">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ht="27" customHeight="1" thickBot="1" thickTop="1">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ht="27" customHeight="1" thickBot="1">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ht="27" customHeight="1" thickBot="1" thickTop="1">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f>+IF(AR27=0,"",IF(AK27&lt;(AR24+AR27+AR31),"エラー !：⑩の内数である（⑫+⑬＋⑭）の量が⑩を超えています",""))</f>
      </c>
      <c r="AS28" s="482"/>
      <c r="AT28" s="482"/>
      <c r="AU28" s="482"/>
    </row>
    <row r="29" ht="27" customHeight="1" thickBot="1" thickTop="1">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ht="27" customHeight="1" thickBot="1">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ht="27" customHeight="1" thickBot="1" thickTop="1">
      <c r="B31" s="690" t="s">
        <v>375</v>
      </c>
      <c r="C31" s="679"/>
      <c r="D31" s="679"/>
      <c r="E31" s="680"/>
      <c r="F31" s="673">
        <v>0</v>
      </c>
      <c r="G31" s="674"/>
      <c r="H31" s="214" t="s">
        <v>198</v>
      </c>
      <c r="L31" s="682"/>
      <c r="O31" s="61"/>
      <c r="X31"/>
      <c r="Y31"/>
      <c r="Z31" s="73" t="s">
        <v>91</v>
      </c>
      <c r="AJ31" s="132"/>
      <c r="AK31" s="659">
        <f>+IF(AK30=0,"",IF(AK27&lt;AK30,"エラー !：⑩の内数である⑪の量が⑩を超えています",""))</f>
      </c>
      <c r="AL31" s="659"/>
      <c r="AM31" s="659"/>
      <c r="AN31" s="659"/>
      <c r="AO31" s="659"/>
      <c r="AP31" s="659"/>
      <c r="AQ31" s="46"/>
      <c r="AR31" s="660"/>
      <c r="AS31" s="661"/>
      <c r="AT31" s="661"/>
      <c r="AU31" s="166" t="s">
        <v>13</v>
      </c>
      <c r="AV31" s="479"/>
    </row>
    <row r="32" ht="27" customHeight="1" thickBot="1" thickTop="1">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f>+IF(AR31=0,"",IF(AK27&lt;(AR24+AR27+AR31),"エラー !：⑩の内数である（⑫+⑬＋⑭）の量が⑩を超えています",""))</f>
      </c>
      <c r="AS32" s="478"/>
      <c r="AT32" s="478"/>
      <c r="AU32" s="478"/>
    </row>
    <row r="33" ht="27" customHeight="1" thickBot="1">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ht="27" customHeight="1">
      <c r="C34" s="310">
        <f>+IF(F30=0,"",IF(F29&lt;F30,"エラー !：上の表は、⑩の内数である⑪の量が⑩を超えています",""))</f>
      </c>
      <c r="Z34" s="725"/>
      <c r="AA34" s="651"/>
      <c r="AB34" s="651"/>
      <c r="AC34" s="651"/>
      <c r="AD34" s="651"/>
      <c r="AE34" s="651"/>
      <c r="AF34" s="651"/>
      <c r="AG34" s="651"/>
      <c r="AH34" s="651"/>
      <c r="AI34" s="651"/>
      <c r="AJ34" s="651"/>
      <c r="AK34" s="651"/>
      <c r="AL34" s="651"/>
      <c r="AM34" s="651"/>
      <c r="AN34" s="652"/>
      <c r="AO34" s="208"/>
    </row>
    <row r="35" ht="15" customHeight="1">
      <c r="C35" s="309">
        <f>+IF(F31=0,"",IF(F29&lt;F31,"エラー !：上の表は、⑩の内数である⑫の量が⑩を超えています",""))</f>
      </c>
      <c r="AE35" s="70"/>
      <c r="AF35" s="70"/>
      <c r="AG35" s="70"/>
      <c r="AH35" s="70"/>
      <c r="AI35" s="70"/>
      <c r="AJ35" s="70"/>
      <c r="AK35" s="58"/>
      <c r="AL35" s="58"/>
      <c r="AM35" s="58"/>
      <c r="AN35" s="58"/>
      <c r="AO35" s="58"/>
      <c r="AP35" s="58"/>
      <c r="AQ35" s="58"/>
    </row>
    <row r="36" ht="15" customHeight="1">
      <c r="C36" s="309">
        <f>+IF(F32=0,"",IF(F29&lt;F32,"エラー !：上の表は、⑩の内数である⑬の量が⑩を超えています",""))</f>
      </c>
      <c r="AE36" s="70"/>
      <c r="AF36" s="70"/>
      <c r="AG36" s="70"/>
      <c r="AH36" s="70"/>
      <c r="AI36" s="70"/>
      <c r="AJ36" s="70"/>
      <c r="AK36" s="70"/>
      <c r="AL36" s="156"/>
      <c r="AM36" s="156"/>
      <c r="AN36" s="132"/>
      <c r="AO36" s="58"/>
      <c r="AP36" s="58"/>
      <c r="AQ36" s="58"/>
      <c r="AR36" s="58"/>
      <c r="AS36" s="58"/>
      <c r="AT36" s="58"/>
      <c r="AU36" s="58"/>
      <c r="AV36" s="75"/>
    </row>
    <row r="37" ht="15" customHeight="1">
      <c r="C37" s="309">
        <f>+IF(F33=0,"",IF(F29&lt;F33,"エラー !：上の表は、⑩の内数である⑭の量が⑩を超えています",""))</f>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ht="13">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ht="13">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ht="13">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ht="13">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ht="13">
      <c r="H42" s="75"/>
      <c r="I42" s="75"/>
      <c r="J42" s="75"/>
      <c r="Q42" s="75"/>
      <c r="R42" s="75"/>
      <c r="S42" s="75"/>
      <c r="AP42" s="58"/>
      <c r="AQ42" s="58"/>
      <c r="AR42" s="132"/>
      <c r="AS42" s="70"/>
    </row>
    <row r="43">
      <c r="H43" s="75"/>
      <c r="I43" s="75"/>
      <c r="J43" s="75"/>
      <c r="Q43" s="75"/>
      <c r="R43" s="75"/>
      <c r="S43" s="75"/>
      <c r="AV43" s="75"/>
    </row>
    <row r="44">
      <c r="H44" s="75"/>
      <c r="I44" s="75"/>
      <c r="J44" s="75"/>
      <c r="Q44" s="75"/>
      <c r="R44" s="75"/>
      <c r="S44" s="75"/>
      <c r="AV44" s="75"/>
    </row>
    <row r="45">
      <c r="H45" s="75"/>
      <c r="I45" s="75"/>
      <c r="J45" s="75"/>
      <c r="Q45" s="75"/>
      <c r="R45" s="75"/>
      <c r="S45" s="75"/>
    </row>
    <row r="46">
      <c r="H46" s="75"/>
      <c r="I46" s="75"/>
      <c r="J46" s="75"/>
      <c r="Q46" s="75"/>
      <c r="R46" s="75"/>
      <c r="S46" s="75"/>
    </row>
    <row r="47" ht="13">
      <c r="H47" s="75"/>
      <c r="I47" s="75"/>
      <c r="J47" s="75"/>
      <c r="Q47" s="75"/>
      <c r="R47" s="75"/>
      <c r="S47" s="75"/>
      <c r="BG47" s="76"/>
      <c r="BH47" s="76"/>
      <c r="BI47" s="73"/>
    </row>
    <row r="48">
      <c r="H48" s="75"/>
      <c r="I48" s="75"/>
      <c r="J48" s="75"/>
      <c r="Q48" s="75"/>
      <c r="R48" s="75"/>
      <c r="S48" s="75"/>
      <c r="BG48" s="73"/>
    </row>
    <row r="49">
      <c r="G49" s="75"/>
      <c r="H49" s="75"/>
      <c r="I49" s="75"/>
      <c r="J49" s="75"/>
      <c r="Q49" s="75"/>
      <c r="R49" s="75"/>
      <c r="S49" s="75"/>
      <c r="BD49" s="73"/>
      <c r="BE49" s="73"/>
      <c r="BF49" s="73"/>
      <c r="BG49" s="73"/>
    </row>
    <row r="50">
      <c r="G50" s="75"/>
      <c r="H50" s="75"/>
      <c r="I50" s="75"/>
      <c r="J50" s="75"/>
      <c r="Q50" s="75"/>
      <c r="R50" s="75"/>
      <c r="S50" s="75"/>
      <c r="BD50" s="73"/>
      <c r="BE50" s="73"/>
      <c r="BF50" s="73"/>
      <c r="BG50" s="73"/>
    </row>
    <row r="51">
      <c r="G51" s="75"/>
      <c r="H51" s="75"/>
      <c r="I51" s="75"/>
      <c r="J51" s="75"/>
      <c r="Q51" s="75"/>
      <c r="R51" s="75"/>
      <c r="S51" s="75"/>
      <c r="BD51" s="73"/>
      <c r="BE51" s="73"/>
      <c r="BF51" s="73"/>
      <c r="BG51" s="73"/>
    </row>
    <row r="52">
      <c r="G52" s="75"/>
      <c r="H52" s="75"/>
      <c r="I52" s="75"/>
      <c r="J52" s="75"/>
      <c r="Q52" s="75"/>
      <c r="R52" s="75"/>
      <c r="S52" s="75"/>
      <c r="BD52" s="73"/>
      <c r="BE52" s="73"/>
      <c r="BF52" s="73"/>
      <c r="BG52" s="73"/>
    </row>
    <row r="53">
      <c r="G53" s="75"/>
      <c r="H53" s="75"/>
      <c r="I53" s="75"/>
      <c r="J53" s="75"/>
      <c r="Q53" s="75"/>
      <c r="R53" s="75"/>
      <c r="S53" s="75"/>
      <c r="BD53" s="73"/>
      <c r="BF53" s="73"/>
      <c r="BG53" s="73"/>
      <c r="BH53" s="73"/>
      <c r="BI53" s="73"/>
    </row>
    <row r="54">
      <c r="G54" s="75"/>
      <c r="H54" s="75"/>
      <c r="I54" s="75"/>
      <c r="J54" s="75"/>
      <c r="Q54" s="75"/>
      <c r="R54" s="75"/>
      <c r="S54" s="75"/>
      <c r="BC54" s="73"/>
      <c r="BD54" s="77"/>
      <c r="BF54" s="73"/>
      <c r="BG54" s="73"/>
      <c r="BH54" s="73"/>
      <c r="BI54" s="73"/>
    </row>
    <row r="55">
      <c r="G55" s="75"/>
      <c r="H55" s="75"/>
      <c r="I55" s="75"/>
      <c r="J55" s="75"/>
      <c r="Q55" s="75"/>
      <c r="R55" s="75"/>
      <c r="S55" s="75"/>
      <c r="BC55" s="73"/>
      <c r="BD55" s="77"/>
      <c r="BF55" s="73"/>
      <c r="BG55" s="73"/>
      <c r="BH55" s="73"/>
      <c r="BI55" s="73"/>
    </row>
    <row r="56">
      <c r="G56" s="75"/>
      <c r="H56" s="75"/>
      <c r="I56" s="75"/>
      <c r="J56" s="75"/>
      <c r="Q56" s="75"/>
      <c r="R56" s="75"/>
      <c r="S56" s="75"/>
      <c r="BC56" s="73"/>
      <c r="BD56" s="77"/>
      <c r="BF56" s="73"/>
      <c r="BG56" s="73"/>
      <c r="BH56" s="73"/>
      <c r="BI56" s="73"/>
    </row>
    <row r="57">
      <c r="G57" s="75"/>
      <c r="H57" s="75"/>
      <c r="BC57" s="73"/>
      <c r="BD57" s="77"/>
      <c r="BF57" s="73"/>
      <c r="BG57" s="73"/>
      <c r="BH57" s="73"/>
      <c r="BI57" s="73"/>
    </row>
    <row r="58" ht="12.5">
      <c r="G58" s="75"/>
      <c r="H58" s="75"/>
      <c r="K58" s="75"/>
      <c r="L58" s="78"/>
      <c r="M58" s="75"/>
      <c r="N58" s="75"/>
      <c r="BC58" s="73"/>
      <c r="BD58" s="77"/>
      <c r="BF58" s="73"/>
      <c r="BG58" s="73"/>
      <c r="BH58" s="73"/>
      <c r="BI58" s="73"/>
    </row>
    <row r="59">
      <c r="G59" s="75"/>
      <c r="H59" s="75"/>
      <c r="BC59" s="73"/>
      <c r="BD59" s="77"/>
      <c r="BF59" s="73"/>
      <c r="BG59" s="73"/>
      <c r="BH59" s="73"/>
      <c r="BI59" s="73"/>
    </row>
    <row r="60">
      <c r="G60" s="75"/>
      <c r="H60" s="75"/>
      <c r="BC60" s="73"/>
      <c r="BD60" s="77"/>
      <c r="BF60" s="73"/>
      <c r="BG60" s="73"/>
      <c r="BH60" s="73"/>
      <c r="BI60" s="73"/>
    </row>
    <row r="61">
      <c r="G61" s="75"/>
      <c r="H61" s="75"/>
      <c r="BC61" s="73"/>
      <c r="BD61" s="77"/>
      <c r="BF61" s="73"/>
      <c r="BG61" s="73"/>
      <c r="BH61" s="73"/>
      <c r="BI61" s="73"/>
    </row>
    <row r="62">
      <c r="BC62" s="73"/>
      <c r="BD62" s="77"/>
      <c r="BF62" s="73"/>
      <c r="BG62" s="73"/>
      <c r="BH62" s="73"/>
      <c r="BI62" s="73"/>
    </row>
    <row r="63">
      <c r="BC63" s="73"/>
      <c r="BD63" s="77"/>
      <c r="BF63" s="73"/>
      <c r="BG63" s="73"/>
      <c r="BH63" s="73"/>
      <c r="BI63" s="73"/>
    </row>
    <row r="64">
      <c r="BC64" s="73"/>
      <c r="BD64" s="77"/>
      <c r="BF64" s="73"/>
      <c r="BG64" s="73"/>
      <c r="BH64" s="73"/>
      <c r="BI64" s="73"/>
    </row>
    <row r="65">
      <c r="BC65" s="73"/>
      <c r="BD65" s="77"/>
      <c r="BF65" s="73"/>
      <c r="BG65" s="73"/>
      <c r="BH65" s="73"/>
      <c r="BI65" s="73"/>
    </row>
    <row r="66">
      <c r="BC66" s="73"/>
      <c r="BD66" s="77"/>
      <c r="BF66" s="73"/>
      <c r="BG66" s="73"/>
      <c r="BH66" s="73"/>
      <c r="BI66" s="73"/>
    </row>
    <row r="67">
      <c r="BC67" s="73"/>
      <c r="BD67" s="77"/>
      <c r="BF67" s="73"/>
      <c r="BG67" s="73"/>
      <c r="BH67" s="73"/>
      <c r="BI67" s="73"/>
    </row>
    <row r="69" ht="12.5">
      <c r="K69" s="75"/>
      <c r="L69" s="78"/>
      <c r="M69" s="75"/>
      <c r="N69" s="75"/>
    </row>
    <row r="70" ht="12.5">
      <c r="K70" s="75"/>
      <c r="L70" s="78"/>
      <c r="M70" s="75"/>
      <c r="N70" s="75"/>
    </row>
    <row r="71" ht="12.5">
      <c r="K71" s="75"/>
      <c r="L71" s="78"/>
      <c r="M71" s="75"/>
      <c r="N71" s="75"/>
    </row>
    <row r="72" ht="12.5">
      <c r="K72" s="75"/>
      <c r="L72" s="78"/>
      <c r="M72" s="75"/>
      <c r="N72" s="75"/>
    </row>
    <row r="73" ht="12.5">
      <c r="K73" s="75"/>
      <c r="L73" s="78"/>
      <c r="M73" s="75"/>
      <c r="N73" s="75"/>
    </row>
    <row r="74" ht="12.5">
      <c r="K74" s="75"/>
      <c r="L74" s="78"/>
      <c r="M74" s="75"/>
      <c r="N74" s="75"/>
    </row>
    <row r="75" ht="12.5">
      <c r="K75" s="75"/>
      <c r="L75" s="78"/>
      <c r="M75" s="75"/>
      <c r="N75" s="75"/>
    </row>
    <row r="76" ht="12.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3" right="0.5905511811023623" top="0.6299212598425197" bottom="0.3937007874015748" header="0.511811023622047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17">
    <pageSetUpPr fitToPage="1"/>
  </sheetPr>
  <dimension ref="B1:BI76"/>
  <sheetViews>
    <sheetView showGridLines="0" zoomScaleNormal="100" workbookViewId="0">
      <selection pane="topLeft" activeCell="B2" sqref="B2:G3"/>
    </sheetView>
  </sheetViews>
  <sheetFormatPr defaultColWidth="9" defaultRowHeight="1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16384" width="9" style="45" customWidth="1"/>
  </cols>
  <sheetData>
    <row r="1" ht="27" customHeight="1">
      <c r="F1" s="44"/>
      <c r="R1" s="92" t="s">
        <v>96</v>
      </c>
      <c r="S1" s="92" t="s">
        <v>352</v>
      </c>
    </row>
    <row r="2" ht="12" customHeight="1" thickBot="1">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ht="13.4" customHeight="1">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ht="13.5"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f>+表紙!Q29</f>
      </c>
      <c r="AS4" s="731"/>
      <c r="AT4" s="323">
        <f>+表紙!T29</f>
      </c>
      <c r="AU4" s="114"/>
    </row>
    <row r="5"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f>+表紙!F48</f>
      </c>
      <c r="AF5" s="732"/>
      <c r="AG5" s="732"/>
      <c r="AH5" s="732"/>
      <c r="AI5" s="732"/>
      <c r="AJ5" s="732"/>
      <c r="AK5" s="732"/>
      <c r="AL5" s="732"/>
      <c r="AM5" s="732"/>
      <c r="AN5" s="732"/>
      <c r="AO5" s="732"/>
      <c r="AP5" s="732"/>
      <c r="AQ5" s="732"/>
      <c r="AR5" s="732"/>
      <c r="AS5" s="732"/>
      <c r="AT5" s="732"/>
      <c r="AU5" s="732"/>
    </row>
    <row r="6" ht="24.75" customHeight="1" thickBot="1">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ht="28.4" customHeight="1" thickBot="1">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ht="28.4" customHeight="1" thickBot="1" thickTop="1">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ht="24.75" customHeight="1" thickBot="1" thickTop="1">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ht="24.75" customHeight="1" thickBot="1" thickTop="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ht="27" customHeight="1" thickBot="1" thickTop="1">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ht="24.75" customHeight="1" thickBot="1" thickTop="1">
      <c r="F12" s="748">
        <f>+ROUND(O12,1)+ROUND(O15,1)+ROUND(O18,1)+ROUND(O24,1)+O27-ROUND(F15,1)</f>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ht="24.75" customHeight="1" thickBot="1" thickTop="1">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ht="27" customHeight="1" thickBot="1" thickTop="1">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ht="24.75" customHeight="1" thickBot="1">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ht="24.75" customHeight="1" thickBot="1" thickTop="1">
      <c r="J16" s="61"/>
      <c r="K16" s="58"/>
      <c r="L16" s="711"/>
      <c r="M16" s="61"/>
      <c r="O16" s="659">
        <f>+IF(X18=0,"",IF(X18-O18=X18,"エラー！：⑥残さ物量があるのに、④自ら中間処理した量がゼロになっています",""))</f>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ht="27" customHeight="1" thickBot="1" thickTop="1">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ht="24.75" customHeight="1" thickBot="1">
      <c r="J18" s="61"/>
      <c r="K18" s="58"/>
      <c r="L18" s="711"/>
      <c r="M18" s="61"/>
      <c r="O18" s="655"/>
      <c r="P18" s="719"/>
      <c r="Q18" s="719"/>
      <c r="R18" s="719"/>
      <c r="S18" s="57" t="s">
        <v>14</v>
      </c>
      <c r="T18"/>
      <c r="U18" s="270"/>
      <c r="V18"/>
      <c r="W18" s="213"/>
      <c r="X18" s="668">
        <f>+ROUND(AG9,1)+ROUND(AG12,1)+ROUND(AG15,1)+AG18</f>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ht="24.75" customHeight="1" thickBot="1" thickTop="1">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ht="27" customHeight="1" thickBot="1" thickTop="1">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ht="24.75" customHeight="1" thickBot="1">
      <c r="B21" s="687"/>
      <c r="C21" s="687"/>
      <c r="D21" s="687"/>
      <c r="E21" s="687"/>
      <c r="F21" s="687"/>
      <c r="G21" s="687"/>
      <c r="H21" s="687"/>
      <c r="J21" s="61"/>
      <c r="K21" s="58"/>
      <c r="L21" s="711"/>
      <c r="M21" s="61"/>
      <c r="O21" s="655"/>
      <c r="P21" s="720"/>
      <c r="Q21" s="720"/>
      <c r="R21" s="720"/>
      <c r="S21" s="57" t="s">
        <v>13</v>
      </c>
      <c r="T21" s="135"/>
      <c r="U21" s="135"/>
      <c r="V21" s="135"/>
      <c r="W21" s="135"/>
      <c r="X21" s="668">
        <f>+O18-X18</f>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ht="24.75" customHeight="1" thickBot="1" thickTop="1">
      <c r="B22" s="688"/>
      <c r="C22" s="688"/>
      <c r="D22" s="688"/>
      <c r="E22" s="688"/>
      <c r="F22" s="688"/>
      <c r="G22" s="688"/>
      <c r="H22" s="688"/>
      <c r="J22" s="61"/>
      <c r="K22" s="58"/>
      <c r="L22" s="711"/>
      <c r="M22" s="61"/>
      <c r="O22" s="672">
        <f>+IF(O21=0,"",IF(O18&lt;O21,"エラー !：④の内数である⑤の量が④を超えています",""))</f>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ht="27" customHeight="1" thickBot="1" thickTop="1">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ht="27" customHeight="1" thickBot="1">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ht="27" customHeight="1" thickBot="1">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ht="27" customHeight="1" thickBot="1" thickTop="1">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ht="27" customHeight="1" thickBot="1">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ht="27" customHeight="1" thickBot="1" thickTop="1">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f>+IF(AR27=0,"",IF(AK27&lt;(AR24+AR27+AR31),"エラー !：⑩の内数である（⑫+⑬＋⑭）の量が⑩を超えています",""))</f>
      </c>
      <c r="AS28" s="482"/>
      <c r="AT28" s="482"/>
      <c r="AU28" s="482"/>
    </row>
    <row r="29" ht="27" customHeight="1" thickBot="1" thickTop="1">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ht="27" customHeight="1" thickBot="1">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ht="27" customHeight="1" thickBot="1" thickTop="1">
      <c r="B31" s="690" t="s">
        <v>375</v>
      </c>
      <c r="C31" s="679"/>
      <c r="D31" s="679"/>
      <c r="E31" s="680"/>
      <c r="F31" s="673">
        <v>0</v>
      </c>
      <c r="G31" s="674"/>
      <c r="H31" s="214" t="s">
        <v>198</v>
      </c>
      <c r="L31" s="682"/>
      <c r="O31" s="61"/>
      <c r="X31"/>
      <c r="Y31"/>
      <c r="Z31" s="73" t="s">
        <v>91</v>
      </c>
      <c r="AJ31" s="132"/>
      <c r="AK31" s="659">
        <f>+IF(AK30=0,"",IF(AK27&lt;AK30,"エラー !：⑩の内数である⑪の量が⑩を超えています",""))</f>
      </c>
      <c r="AL31" s="659"/>
      <c r="AM31" s="659"/>
      <c r="AN31" s="659"/>
      <c r="AO31" s="659"/>
      <c r="AP31" s="659"/>
      <c r="AQ31" s="46"/>
      <c r="AR31" s="660"/>
      <c r="AS31" s="661"/>
      <c r="AT31" s="661"/>
      <c r="AU31" s="166" t="s">
        <v>13</v>
      </c>
      <c r="AV31" s="479"/>
    </row>
    <row r="32" ht="27" customHeight="1" thickBot="1" thickTop="1">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f>+IF(AR31=0,"",IF(AK27&lt;(AR24+AR27+AR31),"エラー !：⑩の内数である（⑫+⑬＋⑭）の量が⑩を超えています",""))</f>
      </c>
      <c r="AS32" s="478"/>
      <c r="AT32" s="478"/>
      <c r="AU32" s="478"/>
    </row>
    <row r="33" ht="27" customHeight="1" thickBot="1">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ht="27" customHeight="1">
      <c r="C34" s="310">
        <f>+IF(F30=0,"",IF(F29&lt;F30,"エラー !：上の表は、⑩の内数である⑪の量が⑩を超えています",""))</f>
      </c>
      <c r="Z34" s="725"/>
      <c r="AA34" s="651"/>
      <c r="AB34" s="651"/>
      <c r="AC34" s="651"/>
      <c r="AD34" s="651"/>
      <c r="AE34" s="651"/>
      <c r="AF34" s="651"/>
      <c r="AG34" s="651"/>
      <c r="AH34" s="651"/>
      <c r="AI34" s="651"/>
      <c r="AJ34" s="651"/>
      <c r="AK34" s="651"/>
      <c r="AL34" s="651"/>
      <c r="AM34" s="651"/>
      <c r="AN34" s="652"/>
      <c r="AO34" s="208"/>
    </row>
    <row r="35" ht="15" customHeight="1">
      <c r="C35" s="309">
        <f>+IF(F31=0,"",IF(F29&lt;F31,"エラー !：上の表は、⑩の内数である⑫の量が⑩を超えています",""))</f>
      </c>
      <c r="AE35" s="70"/>
      <c r="AF35" s="70"/>
      <c r="AG35" s="70"/>
      <c r="AH35" s="70"/>
      <c r="AI35" s="70"/>
      <c r="AJ35" s="70"/>
      <c r="AK35" s="58"/>
      <c r="AL35" s="58"/>
      <c r="AM35" s="58"/>
      <c r="AN35" s="58"/>
      <c r="AO35" s="58"/>
      <c r="AP35" s="58"/>
      <c r="AQ35" s="58"/>
    </row>
    <row r="36" ht="15" customHeight="1">
      <c r="C36" s="309">
        <f>+IF(F32=0,"",IF(F29&lt;F32,"エラー !：上の表は、⑩の内数である⑬の量が⑩を超えています",""))</f>
      </c>
      <c r="AE36" s="70"/>
      <c r="AF36" s="70"/>
      <c r="AG36" s="70"/>
      <c r="AH36" s="70"/>
      <c r="AI36" s="70"/>
      <c r="AJ36" s="70"/>
      <c r="AK36" s="70"/>
      <c r="AL36" s="156"/>
      <c r="AM36" s="156"/>
      <c r="AN36" s="132"/>
      <c r="AO36" s="58"/>
      <c r="AP36" s="58"/>
      <c r="AQ36" s="58"/>
      <c r="AR36" s="58"/>
      <c r="AS36" s="58"/>
      <c r="AT36" s="58"/>
      <c r="AU36" s="58"/>
      <c r="AV36" s="75"/>
    </row>
    <row r="37" ht="15" customHeight="1">
      <c r="C37" s="309">
        <f>+IF(F33=0,"",IF(F29&lt;F33,"エラー !：上の表は、⑩の内数である⑭の量が⑩を超えています",""))</f>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ht="13">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ht="13">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ht="13">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ht="13">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ht="13">
      <c r="H42" s="75"/>
      <c r="I42" s="75"/>
      <c r="J42" s="75"/>
      <c r="Q42" s="75"/>
      <c r="R42" s="75"/>
      <c r="S42" s="75"/>
      <c r="AP42" s="58"/>
      <c r="AQ42" s="58"/>
      <c r="AR42" s="132"/>
      <c r="AS42" s="70"/>
    </row>
    <row r="43">
      <c r="H43" s="75"/>
      <c r="I43" s="75"/>
      <c r="J43" s="75"/>
      <c r="Q43" s="75"/>
      <c r="R43" s="75"/>
      <c r="S43" s="75"/>
      <c r="AV43" s="75"/>
    </row>
    <row r="44">
      <c r="H44" s="75"/>
      <c r="I44" s="75"/>
      <c r="J44" s="75"/>
      <c r="Q44" s="75"/>
      <c r="R44" s="75"/>
      <c r="S44" s="75"/>
      <c r="AV44" s="75"/>
    </row>
    <row r="45">
      <c r="H45" s="75"/>
      <c r="I45" s="75"/>
      <c r="J45" s="75"/>
      <c r="Q45" s="75"/>
      <c r="R45" s="75"/>
      <c r="S45" s="75"/>
    </row>
    <row r="46">
      <c r="H46" s="75"/>
      <c r="I46" s="75"/>
      <c r="J46" s="75"/>
      <c r="Q46" s="75"/>
      <c r="R46" s="75"/>
      <c r="S46" s="75"/>
    </row>
    <row r="47" ht="13">
      <c r="H47" s="75"/>
      <c r="I47" s="75"/>
      <c r="J47" s="75"/>
      <c r="Q47" s="75"/>
      <c r="R47" s="75"/>
      <c r="S47" s="75"/>
      <c r="BG47" s="76"/>
      <c r="BH47" s="76"/>
      <c r="BI47" s="73"/>
    </row>
    <row r="48">
      <c r="H48" s="75"/>
      <c r="I48" s="75"/>
      <c r="J48" s="75"/>
      <c r="Q48" s="75"/>
      <c r="R48" s="75"/>
      <c r="S48" s="75"/>
      <c r="BG48" s="73"/>
    </row>
    <row r="49">
      <c r="G49" s="75"/>
      <c r="H49" s="75"/>
      <c r="I49" s="75"/>
      <c r="J49" s="75"/>
      <c r="Q49" s="75"/>
      <c r="R49" s="75"/>
      <c r="S49" s="75"/>
      <c r="BD49" s="73"/>
      <c r="BE49" s="73"/>
      <c r="BF49" s="73"/>
      <c r="BG49" s="73"/>
    </row>
    <row r="50">
      <c r="G50" s="75"/>
      <c r="H50" s="75"/>
      <c r="I50" s="75"/>
      <c r="J50" s="75"/>
      <c r="Q50" s="75"/>
      <c r="R50" s="75"/>
      <c r="S50" s="75"/>
      <c r="BD50" s="73"/>
      <c r="BE50" s="73"/>
      <c r="BF50" s="73"/>
      <c r="BG50" s="73"/>
    </row>
    <row r="51">
      <c r="G51" s="75"/>
      <c r="H51" s="75"/>
      <c r="I51" s="75"/>
      <c r="J51" s="75"/>
      <c r="Q51" s="75"/>
      <c r="R51" s="75"/>
      <c r="S51" s="75"/>
      <c r="BD51" s="73"/>
      <c r="BE51" s="73"/>
      <c r="BF51" s="73"/>
      <c r="BG51" s="73"/>
    </row>
    <row r="52">
      <c r="G52" s="75"/>
      <c r="H52" s="75"/>
      <c r="I52" s="75"/>
      <c r="J52" s="75"/>
      <c r="Q52" s="75"/>
      <c r="R52" s="75"/>
      <c r="S52" s="75"/>
      <c r="BD52" s="73"/>
      <c r="BE52" s="73"/>
      <c r="BF52" s="73"/>
      <c r="BG52" s="73"/>
    </row>
    <row r="53">
      <c r="G53" s="75"/>
      <c r="H53" s="75"/>
      <c r="I53" s="75"/>
      <c r="J53" s="75"/>
      <c r="Q53" s="75"/>
      <c r="R53" s="75"/>
      <c r="S53" s="75"/>
      <c r="BD53" s="73"/>
      <c r="BF53" s="73"/>
      <c r="BG53" s="73"/>
      <c r="BH53" s="73"/>
      <c r="BI53" s="73"/>
    </row>
    <row r="54">
      <c r="G54" s="75"/>
      <c r="H54" s="75"/>
      <c r="I54" s="75"/>
      <c r="J54" s="75"/>
      <c r="Q54" s="75"/>
      <c r="R54" s="75"/>
      <c r="S54" s="75"/>
      <c r="BC54" s="73"/>
      <c r="BD54" s="77"/>
      <c r="BF54" s="73"/>
      <c r="BG54" s="73"/>
      <c r="BH54" s="73"/>
      <c r="BI54" s="73"/>
    </row>
    <row r="55">
      <c r="G55" s="75"/>
      <c r="H55" s="75"/>
      <c r="I55" s="75"/>
      <c r="J55" s="75"/>
      <c r="Q55" s="75"/>
      <c r="R55" s="75"/>
      <c r="S55" s="75"/>
      <c r="BC55" s="73"/>
      <c r="BD55" s="77"/>
      <c r="BF55" s="73"/>
      <c r="BG55" s="73"/>
      <c r="BH55" s="73"/>
      <c r="BI55" s="73"/>
    </row>
    <row r="56">
      <c r="G56" s="75"/>
      <c r="H56" s="75"/>
      <c r="I56" s="75"/>
      <c r="J56" s="75"/>
      <c r="Q56" s="75"/>
      <c r="R56" s="75"/>
      <c r="S56" s="75"/>
      <c r="BC56" s="73"/>
      <c r="BD56" s="77"/>
      <c r="BF56" s="73"/>
      <c r="BG56" s="73"/>
      <c r="BH56" s="73"/>
      <c r="BI56" s="73"/>
    </row>
    <row r="57">
      <c r="G57" s="75"/>
      <c r="H57" s="75"/>
      <c r="BC57" s="73"/>
      <c r="BD57" s="77"/>
      <c r="BF57" s="73"/>
      <c r="BG57" s="73"/>
      <c r="BH57" s="73"/>
      <c r="BI57" s="73"/>
    </row>
    <row r="58" ht="12.5">
      <c r="G58" s="75"/>
      <c r="H58" s="75"/>
      <c r="K58" s="75"/>
      <c r="L58" s="78"/>
      <c r="M58" s="75"/>
      <c r="N58" s="75"/>
      <c r="BC58" s="73"/>
      <c r="BD58" s="77"/>
      <c r="BF58" s="73"/>
      <c r="BG58" s="73"/>
      <c r="BH58" s="73"/>
      <c r="BI58" s="73"/>
    </row>
    <row r="59">
      <c r="G59" s="75"/>
      <c r="H59" s="75"/>
      <c r="BC59" s="73"/>
      <c r="BD59" s="77"/>
      <c r="BF59" s="73"/>
      <c r="BG59" s="73"/>
      <c r="BH59" s="73"/>
      <c r="BI59" s="73"/>
    </row>
    <row r="60">
      <c r="G60" s="75"/>
      <c r="H60" s="75"/>
      <c r="BC60" s="73"/>
      <c r="BD60" s="77"/>
      <c r="BF60" s="73"/>
      <c r="BG60" s="73"/>
      <c r="BH60" s="73"/>
      <c r="BI60" s="73"/>
    </row>
    <row r="61">
      <c r="G61" s="75"/>
      <c r="H61" s="75"/>
      <c r="BC61" s="73"/>
      <c r="BD61" s="77"/>
      <c r="BF61" s="73"/>
      <c r="BG61" s="73"/>
      <c r="BH61" s="73"/>
      <c r="BI61" s="73"/>
    </row>
    <row r="62">
      <c r="BC62" s="73"/>
      <c r="BD62" s="77"/>
      <c r="BF62" s="73"/>
      <c r="BG62" s="73"/>
      <c r="BH62" s="73"/>
      <c r="BI62" s="73"/>
    </row>
    <row r="63">
      <c r="BC63" s="73"/>
      <c r="BD63" s="77"/>
      <c r="BF63" s="73"/>
      <c r="BG63" s="73"/>
      <c r="BH63" s="73"/>
      <c r="BI63" s="73"/>
    </row>
    <row r="64">
      <c r="BC64" s="73"/>
      <c r="BD64" s="77"/>
      <c r="BF64" s="73"/>
      <c r="BG64" s="73"/>
      <c r="BH64" s="73"/>
      <c r="BI64" s="73"/>
    </row>
    <row r="65">
      <c r="BC65" s="73"/>
      <c r="BD65" s="77"/>
      <c r="BF65" s="73"/>
      <c r="BG65" s="73"/>
      <c r="BH65" s="73"/>
      <c r="BI65" s="73"/>
    </row>
    <row r="66">
      <c r="BC66" s="73"/>
      <c r="BD66" s="77"/>
      <c r="BF66" s="73"/>
      <c r="BG66" s="73"/>
      <c r="BH66" s="73"/>
      <c r="BI66" s="73"/>
    </row>
    <row r="67">
      <c r="BC67" s="73"/>
      <c r="BD67" s="77"/>
      <c r="BF67" s="73"/>
      <c r="BG67" s="73"/>
      <c r="BH67" s="73"/>
      <c r="BI67" s="73"/>
    </row>
    <row r="69" ht="12.5">
      <c r="K69" s="75"/>
      <c r="L69" s="78"/>
      <c r="M69" s="75"/>
      <c r="N69" s="75"/>
    </row>
    <row r="70" ht="12.5">
      <c r="K70" s="75"/>
      <c r="L70" s="78"/>
      <c r="M70" s="75"/>
      <c r="N70" s="75"/>
    </row>
    <row r="71" ht="12.5">
      <c r="K71" s="75"/>
      <c r="L71" s="78"/>
      <c r="M71" s="75"/>
      <c r="N71" s="75"/>
    </row>
    <row r="72" ht="12.5">
      <c r="K72" s="75"/>
      <c r="L72" s="78"/>
      <c r="M72" s="75"/>
      <c r="N72" s="75"/>
    </row>
    <row r="73" ht="12.5">
      <c r="K73" s="75"/>
      <c r="L73" s="78"/>
      <c r="M73" s="75"/>
      <c r="N73" s="75"/>
    </row>
    <row r="74" ht="12.5">
      <c r="K74" s="75"/>
      <c r="L74" s="78"/>
      <c r="M74" s="75"/>
      <c r="N74" s="75"/>
    </row>
    <row r="75" ht="12.5">
      <c r="K75" s="75"/>
      <c r="L75" s="78"/>
      <c r="M75" s="75"/>
      <c r="N75" s="75"/>
    </row>
    <row r="76" ht="12.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3" right="0.5905511811023623" top="0.6299212598425197" bottom="0.3937007874015748" header="0.511811023622047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18">
    <pageSetUpPr fitToPage="1"/>
  </sheetPr>
  <dimension ref="B1:BI76"/>
  <sheetViews>
    <sheetView showGridLines="0" zoomScaleNormal="100" workbookViewId="0">
      <selection pane="topLeft" activeCell="B2" sqref="B2:G3"/>
    </sheetView>
  </sheetViews>
  <sheetFormatPr defaultColWidth="9" defaultRowHeight="1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16384" width="9" style="45" customWidth="1"/>
  </cols>
  <sheetData>
    <row r="1" ht="27" customHeight="1">
      <c r="F1" s="44"/>
      <c r="R1" s="92" t="s">
        <v>96</v>
      </c>
      <c r="S1" s="92" t="s">
        <v>352</v>
      </c>
    </row>
    <row r="2" ht="12" customHeight="1" thickBot="1">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ht="13.4" customHeight="1">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ht="13.5"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f>+表紙!Q29</f>
      </c>
      <c r="AS4" s="731"/>
      <c r="AT4" s="323">
        <f>+表紙!T29</f>
      </c>
      <c r="AU4" s="114"/>
    </row>
    <row r="5"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f>+表紙!F48</f>
      </c>
      <c r="AF5" s="732"/>
      <c r="AG5" s="732"/>
      <c r="AH5" s="732"/>
      <c r="AI5" s="732"/>
      <c r="AJ5" s="732"/>
      <c r="AK5" s="732"/>
      <c r="AL5" s="732"/>
      <c r="AM5" s="732"/>
      <c r="AN5" s="732"/>
      <c r="AO5" s="732"/>
      <c r="AP5" s="732"/>
      <c r="AQ5" s="732"/>
      <c r="AR5" s="732"/>
      <c r="AS5" s="732"/>
      <c r="AT5" s="732"/>
      <c r="AU5" s="732"/>
    </row>
    <row r="6" ht="24.75" customHeight="1" thickBot="1">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ht="28.4" customHeight="1" thickBot="1">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ht="28.4" customHeight="1" thickBot="1" thickTop="1">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ht="24.75" customHeight="1" thickBot="1" thickTop="1">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ht="24.75" customHeight="1" thickBot="1" thickTop="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ht="27" customHeight="1" thickBot="1" thickTop="1">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ht="24.75" customHeight="1" thickBot="1" thickTop="1">
      <c r="F12" s="748">
        <f>+ROUND(O12,1)+ROUND(O15,1)+ROUND(O18,1)+ROUND(O24,1)+O27-ROUND(F15,1)</f>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ht="24.75" customHeight="1" thickBot="1" thickTop="1">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ht="27" customHeight="1" thickBot="1" thickTop="1">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ht="24.75" customHeight="1" thickBot="1">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ht="24.75" customHeight="1" thickBot="1" thickTop="1">
      <c r="J16" s="61"/>
      <c r="K16" s="58"/>
      <c r="L16" s="711"/>
      <c r="M16" s="61"/>
      <c r="O16" s="659">
        <f>+IF(X18=0,"",IF(X18-O18=X18,"エラー！：⑥残さ物量があるのに、④自ら中間処理した量がゼロになっています",""))</f>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ht="27" customHeight="1" thickBot="1" thickTop="1">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ht="24.75" customHeight="1" thickBot="1">
      <c r="J18" s="61"/>
      <c r="K18" s="58"/>
      <c r="L18" s="711"/>
      <c r="M18" s="61"/>
      <c r="O18" s="655"/>
      <c r="P18" s="719"/>
      <c r="Q18" s="719"/>
      <c r="R18" s="719"/>
      <c r="S18" s="57" t="s">
        <v>14</v>
      </c>
      <c r="T18"/>
      <c r="U18" s="270"/>
      <c r="V18"/>
      <c r="W18" s="213"/>
      <c r="X18" s="668">
        <f>+ROUND(AG9,1)+ROUND(AG12,1)+ROUND(AG15,1)+AG18</f>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ht="24.75" customHeight="1" thickBot="1" thickTop="1">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ht="27" customHeight="1" thickBot="1" thickTop="1">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ht="24.75" customHeight="1" thickBot="1">
      <c r="B21" s="687"/>
      <c r="C21" s="687"/>
      <c r="D21" s="687"/>
      <c r="E21" s="687"/>
      <c r="F21" s="687"/>
      <c r="G21" s="687"/>
      <c r="H21" s="687"/>
      <c r="J21" s="61"/>
      <c r="K21" s="58"/>
      <c r="L21" s="711"/>
      <c r="M21" s="61"/>
      <c r="O21" s="655"/>
      <c r="P21" s="720"/>
      <c r="Q21" s="720"/>
      <c r="R21" s="720"/>
      <c r="S21" s="57" t="s">
        <v>13</v>
      </c>
      <c r="T21" s="135"/>
      <c r="U21" s="135"/>
      <c r="V21" s="135"/>
      <c r="W21" s="135"/>
      <c r="X21" s="668">
        <f>+O18-X18</f>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ht="24.75" customHeight="1" thickBot="1" thickTop="1">
      <c r="B22" s="688"/>
      <c r="C22" s="688"/>
      <c r="D22" s="688"/>
      <c r="E22" s="688"/>
      <c r="F22" s="688"/>
      <c r="G22" s="688"/>
      <c r="H22" s="688"/>
      <c r="J22" s="61"/>
      <c r="K22" s="58"/>
      <c r="L22" s="711"/>
      <c r="M22" s="61"/>
      <c r="O22" s="672">
        <f>+IF(O21=0,"",IF(O18&lt;O21,"エラー !：④の内数である⑤の量が④を超えています",""))</f>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ht="27" customHeight="1" thickBot="1" thickTop="1">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ht="27" customHeight="1" thickBot="1">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ht="27" customHeight="1" thickBot="1">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ht="27" customHeight="1" thickBot="1" thickTop="1">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ht="27" customHeight="1" thickBot="1">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ht="27" customHeight="1" thickBot="1" thickTop="1">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f>+IF(AR27=0,"",IF(AK27&lt;(AR24+AR27+AR31),"エラー !：⑩の内数である（⑫+⑬＋⑭）の量が⑩を超えています",""))</f>
      </c>
      <c r="AS28" s="482"/>
      <c r="AT28" s="482"/>
      <c r="AU28" s="482"/>
    </row>
    <row r="29" ht="27" customHeight="1" thickBot="1" thickTop="1">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ht="27" customHeight="1" thickBot="1">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ht="27" customHeight="1" thickBot="1" thickTop="1">
      <c r="B31" s="690" t="s">
        <v>375</v>
      </c>
      <c r="C31" s="679"/>
      <c r="D31" s="679"/>
      <c r="E31" s="680"/>
      <c r="F31" s="673">
        <v>0</v>
      </c>
      <c r="G31" s="674"/>
      <c r="H31" s="214" t="s">
        <v>198</v>
      </c>
      <c r="L31" s="682"/>
      <c r="O31" s="61"/>
      <c r="X31"/>
      <c r="Y31"/>
      <c r="Z31" s="73" t="s">
        <v>91</v>
      </c>
      <c r="AJ31" s="132"/>
      <c r="AK31" s="659">
        <f>+IF(AK30=0,"",IF(AK27&lt;AK30,"エラー !：⑩の内数である⑪の量が⑩を超えています",""))</f>
      </c>
      <c r="AL31" s="659"/>
      <c r="AM31" s="659"/>
      <c r="AN31" s="659"/>
      <c r="AO31" s="659"/>
      <c r="AP31" s="659"/>
      <c r="AQ31" s="46"/>
      <c r="AR31" s="660"/>
      <c r="AS31" s="661"/>
      <c r="AT31" s="661"/>
      <c r="AU31" s="166" t="s">
        <v>13</v>
      </c>
      <c r="AV31" s="479"/>
    </row>
    <row r="32" ht="27" customHeight="1" thickBot="1" thickTop="1">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f>+IF(AR31=0,"",IF(AK27&lt;(AR24+AR27+AR31),"エラー !：⑩の内数である（⑫+⑬＋⑭）の量が⑩を超えています",""))</f>
      </c>
      <c r="AS32" s="478"/>
      <c r="AT32" s="478"/>
      <c r="AU32" s="478"/>
    </row>
    <row r="33" ht="27" customHeight="1" thickBot="1">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ht="27" customHeight="1">
      <c r="C34" s="310">
        <f>+IF(F30=0,"",IF(F29&lt;F30,"エラー !：上の表は、⑩の内数である⑪の量が⑩を超えています",""))</f>
      </c>
      <c r="Z34" s="725"/>
      <c r="AA34" s="651"/>
      <c r="AB34" s="651"/>
      <c r="AC34" s="651"/>
      <c r="AD34" s="651"/>
      <c r="AE34" s="651"/>
      <c r="AF34" s="651"/>
      <c r="AG34" s="651"/>
      <c r="AH34" s="651"/>
      <c r="AI34" s="651"/>
      <c r="AJ34" s="651"/>
      <c r="AK34" s="651"/>
      <c r="AL34" s="651"/>
      <c r="AM34" s="651"/>
      <c r="AN34" s="652"/>
      <c r="AO34" s="208"/>
    </row>
    <row r="35" ht="15" customHeight="1">
      <c r="C35" s="309">
        <f>+IF(F31=0,"",IF(F29&lt;F31,"エラー !：上の表は、⑩の内数である⑫の量が⑩を超えています",""))</f>
      </c>
      <c r="AE35" s="70"/>
      <c r="AF35" s="70"/>
      <c r="AG35" s="70"/>
      <c r="AH35" s="70"/>
      <c r="AI35" s="70"/>
      <c r="AJ35" s="70"/>
      <c r="AK35" s="58"/>
      <c r="AL35" s="58"/>
      <c r="AM35" s="58"/>
      <c r="AN35" s="58"/>
      <c r="AO35" s="58"/>
      <c r="AP35" s="58"/>
      <c r="AQ35" s="58"/>
    </row>
    <row r="36" ht="15" customHeight="1">
      <c r="C36" s="309">
        <f>+IF(F32=0,"",IF(F29&lt;F32,"エラー !：上の表は、⑩の内数である⑬の量が⑩を超えています",""))</f>
      </c>
      <c r="AE36" s="70"/>
      <c r="AF36" s="70"/>
      <c r="AG36" s="70"/>
      <c r="AH36" s="70"/>
      <c r="AI36" s="70"/>
      <c r="AJ36" s="70"/>
      <c r="AK36" s="70"/>
      <c r="AL36" s="156"/>
      <c r="AM36" s="156"/>
      <c r="AN36" s="132"/>
      <c r="AO36" s="58"/>
      <c r="AP36" s="58"/>
      <c r="AQ36" s="58"/>
      <c r="AR36" s="58"/>
      <c r="AS36" s="58"/>
      <c r="AT36" s="58"/>
      <c r="AU36" s="58"/>
      <c r="AV36" s="75"/>
    </row>
    <row r="37" ht="15" customHeight="1">
      <c r="C37" s="309">
        <f>+IF(F33=0,"",IF(F29&lt;F33,"エラー !：上の表は、⑩の内数である⑭の量が⑩を超えています",""))</f>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ht="13">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ht="13">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ht="13">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ht="13">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ht="13">
      <c r="H42" s="75"/>
      <c r="I42" s="75"/>
      <c r="J42" s="75"/>
      <c r="Q42" s="75"/>
      <c r="R42" s="75"/>
      <c r="S42" s="75"/>
      <c r="AP42" s="58"/>
      <c r="AQ42" s="58"/>
      <c r="AR42" s="132"/>
      <c r="AS42" s="70"/>
    </row>
    <row r="43">
      <c r="H43" s="75"/>
      <c r="I43" s="75"/>
      <c r="J43" s="75"/>
      <c r="Q43" s="75"/>
      <c r="R43" s="75"/>
      <c r="S43" s="75"/>
      <c r="AV43" s="75"/>
    </row>
    <row r="44">
      <c r="H44" s="75"/>
      <c r="I44" s="75"/>
      <c r="J44" s="75"/>
      <c r="Q44" s="75"/>
      <c r="R44" s="75"/>
      <c r="S44" s="75"/>
      <c r="AV44" s="75"/>
    </row>
    <row r="45">
      <c r="H45" s="75"/>
      <c r="I45" s="75"/>
      <c r="J45" s="75"/>
      <c r="Q45" s="75"/>
      <c r="R45" s="75"/>
      <c r="S45" s="75"/>
    </row>
    <row r="46">
      <c r="H46" s="75"/>
      <c r="I46" s="75"/>
      <c r="J46" s="75"/>
      <c r="Q46" s="75"/>
      <c r="R46" s="75"/>
      <c r="S46" s="75"/>
    </row>
    <row r="47" ht="13">
      <c r="H47" s="75"/>
      <c r="I47" s="75"/>
      <c r="J47" s="75"/>
      <c r="Q47" s="75"/>
      <c r="R47" s="75"/>
      <c r="S47" s="75"/>
      <c r="BG47" s="76"/>
      <c r="BH47" s="76"/>
      <c r="BI47" s="73"/>
    </row>
    <row r="48">
      <c r="H48" s="75"/>
      <c r="I48" s="75"/>
      <c r="J48" s="75"/>
      <c r="Q48" s="75"/>
      <c r="R48" s="75"/>
      <c r="S48" s="75"/>
      <c r="BG48" s="73"/>
    </row>
    <row r="49">
      <c r="G49" s="75"/>
      <c r="H49" s="75"/>
      <c r="I49" s="75"/>
      <c r="J49" s="75"/>
      <c r="Q49" s="75"/>
      <c r="R49" s="75"/>
      <c r="S49" s="75"/>
      <c r="BD49" s="73"/>
      <c r="BE49" s="73"/>
      <c r="BF49" s="73"/>
      <c r="BG49" s="73"/>
    </row>
    <row r="50">
      <c r="G50" s="75"/>
      <c r="H50" s="75"/>
      <c r="I50" s="75"/>
      <c r="J50" s="75"/>
      <c r="Q50" s="75"/>
      <c r="R50" s="75"/>
      <c r="S50" s="75"/>
      <c r="BD50" s="73"/>
      <c r="BE50" s="73"/>
      <c r="BF50" s="73"/>
      <c r="BG50" s="73"/>
    </row>
    <row r="51">
      <c r="G51" s="75"/>
      <c r="H51" s="75"/>
      <c r="I51" s="75"/>
      <c r="J51" s="75"/>
      <c r="Q51" s="75"/>
      <c r="R51" s="75"/>
      <c r="S51" s="75"/>
      <c r="BD51" s="73"/>
      <c r="BE51" s="73"/>
      <c r="BF51" s="73"/>
      <c r="BG51" s="73"/>
    </row>
    <row r="52">
      <c r="G52" s="75"/>
      <c r="H52" s="75"/>
      <c r="I52" s="75"/>
      <c r="J52" s="75"/>
      <c r="Q52" s="75"/>
      <c r="R52" s="75"/>
      <c r="S52" s="75"/>
      <c r="BD52" s="73"/>
      <c r="BE52" s="73"/>
      <c r="BF52" s="73"/>
      <c r="BG52" s="73"/>
    </row>
    <row r="53">
      <c r="G53" s="75"/>
      <c r="H53" s="75"/>
      <c r="I53" s="75"/>
      <c r="J53" s="75"/>
      <c r="Q53" s="75"/>
      <c r="R53" s="75"/>
      <c r="S53" s="75"/>
      <c r="BD53" s="73"/>
      <c r="BF53" s="73"/>
      <c r="BG53" s="73"/>
      <c r="BH53" s="73"/>
      <c r="BI53" s="73"/>
    </row>
    <row r="54">
      <c r="G54" s="75"/>
      <c r="H54" s="75"/>
      <c r="I54" s="75"/>
      <c r="J54" s="75"/>
      <c r="Q54" s="75"/>
      <c r="R54" s="75"/>
      <c r="S54" s="75"/>
      <c r="BC54" s="73"/>
      <c r="BD54" s="77"/>
      <c r="BF54" s="73"/>
      <c r="BG54" s="73"/>
      <c r="BH54" s="73"/>
      <c r="BI54" s="73"/>
    </row>
    <row r="55">
      <c r="G55" s="75"/>
      <c r="H55" s="75"/>
      <c r="I55" s="75"/>
      <c r="J55" s="75"/>
      <c r="Q55" s="75"/>
      <c r="R55" s="75"/>
      <c r="S55" s="75"/>
      <c r="BC55" s="73"/>
      <c r="BD55" s="77"/>
      <c r="BF55" s="73"/>
      <c r="BG55" s="73"/>
      <c r="BH55" s="73"/>
      <c r="BI55" s="73"/>
    </row>
    <row r="56">
      <c r="G56" s="75"/>
      <c r="H56" s="75"/>
      <c r="I56" s="75"/>
      <c r="J56" s="75"/>
      <c r="Q56" s="75"/>
      <c r="R56" s="75"/>
      <c r="S56" s="75"/>
      <c r="BC56" s="73"/>
      <c r="BD56" s="77"/>
      <c r="BF56" s="73"/>
      <c r="BG56" s="73"/>
      <c r="BH56" s="73"/>
      <c r="BI56" s="73"/>
    </row>
    <row r="57">
      <c r="G57" s="75"/>
      <c r="H57" s="75"/>
      <c r="BC57" s="73"/>
      <c r="BD57" s="77"/>
      <c r="BF57" s="73"/>
      <c r="BG57" s="73"/>
      <c r="BH57" s="73"/>
      <c r="BI57" s="73"/>
    </row>
    <row r="58" ht="12.5">
      <c r="G58" s="75"/>
      <c r="H58" s="75"/>
      <c r="K58" s="75"/>
      <c r="L58" s="78"/>
      <c r="M58" s="75"/>
      <c r="N58" s="75"/>
      <c r="BC58" s="73"/>
      <c r="BD58" s="77"/>
      <c r="BF58" s="73"/>
      <c r="BG58" s="73"/>
      <c r="BH58" s="73"/>
      <c r="BI58" s="73"/>
    </row>
    <row r="59">
      <c r="G59" s="75"/>
      <c r="H59" s="75"/>
      <c r="BC59" s="73"/>
      <c r="BD59" s="77"/>
      <c r="BF59" s="73"/>
      <c r="BG59" s="73"/>
      <c r="BH59" s="73"/>
      <c r="BI59" s="73"/>
    </row>
    <row r="60">
      <c r="G60" s="75"/>
      <c r="H60" s="75"/>
      <c r="BC60" s="73"/>
      <c r="BD60" s="77"/>
      <c r="BF60" s="73"/>
      <c r="BG60" s="73"/>
      <c r="BH60" s="73"/>
      <c r="BI60" s="73"/>
    </row>
    <row r="61">
      <c r="G61" s="75"/>
      <c r="H61" s="75"/>
      <c r="BC61" s="73"/>
      <c r="BD61" s="77"/>
      <c r="BF61" s="73"/>
      <c r="BG61" s="73"/>
      <c r="BH61" s="73"/>
      <c r="BI61" s="73"/>
    </row>
    <row r="62">
      <c r="BC62" s="73"/>
      <c r="BD62" s="77"/>
      <c r="BF62" s="73"/>
      <c r="BG62" s="73"/>
      <c r="BH62" s="73"/>
      <c r="BI62" s="73"/>
    </row>
    <row r="63">
      <c r="BC63" s="73"/>
      <c r="BD63" s="77"/>
      <c r="BF63" s="73"/>
      <c r="BG63" s="73"/>
      <c r="BH63" s="73"/>
      <c r="BI63" s="73"/>
    </row>
    <row r="64">
      <c r="BC64" s="73"/>
      <c r="BD64" s="77"/>
      <c r="BF64" s="73"/>
      <c r="BG64" s="73"/>
      <c r="BH64" s="73"/>
      <c r="BI64" s="73"/>
    </row>
    <row r="65">
      <c r="BC65" s="73"/>
      <c r="BD65" s="77"/>
      <c r="BF65" s="73"/>
      <c r="BG65" s="73"/>
      <c r="BH65" s="73"/>
      <c r="BI65" s="73"/>
    </row>
    <row r="66">
      <c r="BC66" s="73"/>
      <c r="BD66" s="77"/>
      <c r="BF66" s="73"/>
      <c r="BG66" s="73"/>
      <c r="BH66" s="73"/>
      <c r="BI66" s="73"/>
    </row>
    <row r="67">
      <c r="BC67" s="73"/>
      <c r="BD67" s="77"/>
      <c r="BF67" s="73"/>
      <c r="BG67" s="73"/>
      <c r="BH67" s="73"/>
      <c r="BI67" s="73"/>
    </row>
    <row r="69" ht="12.5">
      <c r="K69" s="75"/>
      <c r="L69" s="78"/>
      <c r="M69" s="75"/>
      <c r="N69" s="75"/>
    </row>
    <row r="70" ht="12.5">
      <c r="K70" s="75"/>
      <c r="L70" s="78"/>
      <c r="M70" s="75"/>
      <c r="N70" s="75"/>
    </row>
    <row r="71" ht="12.5">
      <c r="K71" s="75"/>
      <c r="L71" s="78"/>
      <c r="M71" s="75"/>
      <c r="N71" s="75"/>
    </row>
    <row r="72" ht="12.5">
      <c r="K72" s="75"/>
      <c r="L72" s="78"/>
      <c r="M72" s="75"/>
      <c r="N72" s="75"/>
    </row>
    <row r="73" ht="12.5">
      <c r="K73" s="75"/>
      <c r="L73" s="78"/>
      <c r="M73" s="75"/>
      <c r="N73" s="75"/>
    </row>
    <row r="74" ht="12.5">
      <c r="K74" s="75"/>
      <c r="L74" s="78"/>
      <c r="M74" s="75"/>
      <c r="N74" s="75"/>
    </row>
    <row r="75" ht="12.5">
      <c r="K75" s="75"/>
      <c r="L75" s="78"/>
      <c r="M75" s="75"/>
      <c r="N75" s="75"/>
    </row>
    <row r="76" ht="12.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3" right="0.5905511811023623" top="0.6299212598425197" bottom="0.3937007874015748" header="0.511811023622047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8">
    <pageSetUpPr fitToPage="1"/>
  </sheetPr>
  <dimension ref="B1:BI76"/>
  <sheetViews>
    <sheetView showGridLines="0" zoomScaleNormal="100" workbookViewId="0">
      <selection pane="topLeft" activeCell="B2" sqref="B2:G3"/>
    </sheetView>
  </sheetViews>
  <sheetFormatPr defaultColWidth="9" defaultRowHeight="1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16384" width="9" style="45" customWidth="1"/>
  </cols>
  <sheetData>
    <row r="1" ht="27" customHeight="1">
      <c r="F1" s="44"/>
      <c r="R1" s="92" t="s">
        <v>96</v>
      </c>
      <c r="S1" s="92" t="s">
        <v>352</v>
      </c>
    </row>
    <row r="2" ht="12" customHeight="1" thickBot="1">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ht="13.4" customHeight="1">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ht="13.5"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f>+表紙!Q29</f>
      </c>
      <c r="AS4" s="731"/>
      <c r="AT4" s="323">
        <f>+表紙!T29</f>
      </c>
      <c r="AU4" s="114"/>
    </row>
    <row r="5"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f>+表紙!F48</f>
      </c>
      <c r="AF5" s="732"/>
      <c r="AG5" s="732"/>
      <c r="AH5" s="732"/>
      <c r="AI5" s="732"/>
      <c r="AJ5" s="732"/>
      <c r="AK5" s="732"/>
      <c r="AL5" s="732"/>
      <c r="AM5" s="732"/>
      <c r="AN5" s="732"/>
      <c r="AO5" s="732"/>
      <c r="AP5" s="732"/>
      <c r="AQ5" s="732"/>
      <c r="AR5" s="732"/>
      <c r="AS5" s="732"/>
      <c r="AT5" s="732"/>
      <c r="AU5" s="732"/>
    </row>
    <row r="6" ht="24.75" customHeight="1" thickBot="1">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ht="28.4" customHeight="1" thickBot="1">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ht="28.4" customHeight="1" thickBot="1" thickTop="1">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ht="24.75" customHeight="1" thickBot="1" thickTop="1">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ht="24.75" customHeight="1" thickBot="1" thickTop="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ht="27" customHeight="1" thickBot="1" thickTop="1">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ht="24.75" customHeight="1" thickBot="1" thickTop="1">
      <c r="F12" s="748">
        <f>+ROUND(O12,1)+ROUND(O15,1)+ROUND(O18,1)+ROUND(O24,1)+O27-ROUND(F15,1)</f>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ht="24.75" customHeight="1" thickBot="1" thickTop="1">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ht="27" customHeight="1" thickBot="1" thickTop="1">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ht="24.75" customHeight="1" thickBot="1">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ht="24.75" customHeight="1" thickBot="1" thickTop="1">
      <c r="J16" s="61"/>
      <c r="K16" s="58"/>
      <c r="L16" s="711"/>
      <c r="M16" s="61"/>
      <c r="O16" s="659">
        <f>+IF(X18=0,"",IF(X18-O18=X18,"エラー！：⑥残さ物量があるのに、④自ら中間処理した量がゼロになっています",""))</f>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ht="27" customHeight="1" thickBot="1" thickTop="1">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ht="24.75" customHeight="1" thickBot="1">
      <c r="J18" s="61"/>
      <c r="K18" s="58"/>
      <c r="L18" s="711"/>
      <c r="M18" s="61"/>
      <c r="O18" s="655"/>
      <c r="P18" s="719"/>
      <c r="Q18" s="719"/>
      <c r="R18" s="719"/>
      <c r="S18" s="57" t="s">
        <v>14</v>
      </c>
      <c r="T18"/>
      <c r="U18" s="270"/>
      <c r="V18"/>
      <c r="W18" s="213"/>
      <c r="X18" s="668">
        <f>+ROUND(AG9,1)+ROUND(AG12,1)+ROUND(AG15,1)+AG18</f>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ht="24.75" customHeight="1" thickBot="1" thickTop="1">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ht="27" customHeight="1" thickBot="1" thickTop="1">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ht="24.75" customHeight="1" thickBot="1">
      <c r="B21" s="687"/>
      <c r="C21" s="687"/>
      <c r="D21" s="687"/>
      <c r="E21" s="687"/>
      <c r="F21" s="687"/>
      <c r="G21" s="687"/>
      <c r="H21" s="687"/>
      <c r="J21" s="61"/>
      <c r="K21" s="58"/>
      <c r="L21" s="711"/>
      <c r="M21" s="61"/>
      <c r="O21" s="655"/>
      <c r="P21" s="720"/>
      <c r="Q21" s="720"/>
      <c r="R21" s="720"/>
      <c r="S21" s="57" t="s">
        <v>13</v>
      </c>
      <c r="T21" s="135"/>
      <c r="U21" s="135"/>
      <c r="V21" s="135"/>
      <c r="W21" s="135"/>
      <c r="X21" s="668">
        <f>+O18-X18</f>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ht="24.75" customHeight="1" thickBot="1" thickTop="1">
      <c r="B22" s="688"/>
      <c r="C22" s="688"/>
      <c r="D22" s="688"/>
      <c r="E22" s="688"/>
      <c r="F22" s="688"/>
      <c r="G22" s="688"/>
      <c r="H22" s="688"/>
      <c r="J22" s="61"/>
      <c r="K22" s="58"/>
      <c r="L22" s="711"/>
      <c r="M22" s="61"/>
      <c r="O22" s="672">
        <f>+IF(O21=0,"",IF(O18&lt;O21,"エラー !：④の内数である⑤の量が④を超えています",""))</f>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ht="27" customHeight="1" thickBot="1" thickTop="1">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ht="27" customHeight="1" thickBot="1">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ht="27" customHeight="1" thickBot="1">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ht="27" customHeight="1" thickBot="1" thickTop="1">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ht="27" customHeight="1" thickBot="1">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ht="27" customHeight="1" thickBot="1" thickTop="1">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f>+IF(AR27=0,"",IF(AK27&lt;(AR24+AR27+AR31),"エラー !：⑩の内数である（⑫+⑬＋⑭）の量が⑩を超えています",""))</f>
      </c>
      <c r="AS28" s="482"/>
      <c r="AT28" s="482"/>
      <c r="AU28" s="482"/>
    </row>
    <row r="29" ht="27" customHeight="1" thickBot="1" thickTop="1">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ht="27" customHeight="1" thickBot="1">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ht="27" customHeight="1" thickBot="1" thickTop="1">
      <c r="B31" s="690" t="s">
        <v>375</v>
      </c>
      <c r="C31" s="679"/>
      <c r="D31" s="679"/>
      <c r="E31" s="680"/>
      <c r="F31" s="673">
        <v>0</v>
      </c>
      <c r="G31" s="674"/>
      <c r="H31" s="214" t="s">
        <v>198</v>
      </c>
      <c r="L31" s="682"/>
      <c r="O31" s="61"/>
      <c r="X31"/>
      <c r="Y31"/>
      <c r="Z31" s="73" t="s">
        <v>91</v>
      </c>
      <c r="AJ31" s="132"/>
      <c r="AK31" s="659">
        <f>+IF(AK30=0,"",IF(AK27&lt;AK30,"エラー !：⑩の内数である⑪の量が⑩を超えています",""))</f>
      </c>
      <c r="AL31" s="659"/>
      <c r="AM31" s="659"/>
      <c r="AN31" s="659"/>
      <c r="AO31" s="659"/>
      <c r="AP31" s="659"/>
      <c r="AQ31" s="46"/>
      <c r="AR31" s="660"/>
      <c r="AS31" s="661"/>
      <c r="AT31" s="661"/>
      <c r="AU31" s="166" t="s">
        <v>13</v>
      </c>
      <c r="AV31" s="479"/>
    </row>
    <row r="32" ht="27" customHeight="1" thickBot="1" thickTop="1">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f>+IF(AR31=0,"",IF(AK27&lt;(AR24+AR27+AR31),"エラー !：⑩の内数である（⑫+⑬＋⑭）の量が⑩を超えています",""))</f>
      </c>
      <c r="AS32" s="478"/>
      <c r="AT32" s="478"/>
      <c r="AU32" s="478"/>
    </row>
    <row r="33" ht="27" customHeight="1" thickBot="1">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ht="27" customHeight="1">
      <c r="C34" s="310">
        <f>+IF(F30=0,"",IF(F29&lt;F30,"エラー !：上の表は、⑩の内数である⑪の量が⑩を超えています",""))</f>
      </c>
      <c r="Z34" s="725"/>
      <c r="AA34" s="651"/>
      <c r="AB34" s="651"/>
      <c r="AC34" s="651"/>
      <c r="AD34" s="651"/>
      <c r="AE34" s="651"/>
      <c r="AF34" s="651"/>
      <c r="AG34" s="651"/>
      <c r="AH34" s="651"/>
      <c r="AI34" s="651"/>
      <c r="AJ34" s="651"/>
      <c r="AK34" s="651"/>
      <c r="AL34" s="651"/>
      <c r="AM34" s="651"/>
      <c r="AN34" s="652"/>
      <c r="AO34" s="208"/>
    </row>
    <row r="35" ht="15" customHeight="1">
      <c r="C35" s="309">
        <f>+IF(F31=0,"",IF(F29&lt;F31,"エラー !：上の表は、⑩の内数である⑫の量が⑩を超えています",""))</f>
      </c>
      <c r="AE35" s="70"/>
      <c r="AF35" s="70"/>
      <c r="AG35" s="70"/>
      <c r="AH35" s="70"/>
      <c r="AI35" s="70"/>
      <c r="AJ35" s="70"/>
      <c r="AK35" s="58"/>
      <c r="AL35" s="58"/>
      <c r="AM35" s="58"/>
      <c r="AN35" s="58"/>
      <c r="AO35" s="58"/>
      <c r="AP35" s="58"/>
      <c r="AQ35" s="58"/>
    </row>
    <row r="36" ht="15" customHeight="1">
      <c r="C36" s="309">
        <f>+IF(F32=0,"",IF(F29&lt;F32,"エラー !：上の表は、⑩の内数である⑬の量が⑩を超えています",""))</f>
      </c>
      <c r="AE36" s="70"/>
      <c r="AF36" s="70"/>
      <c r="AG36" s="70"/>
      <c r="AH36" s="70"/>
      <c r="AI36" s="70"/>
      <c r="AJ36" s="70"/>
      <c r="AK36" s="70"/>
      <c r="AL36" s="156"/>
      <c r="AM36" s="156"/>
      <c r="AN36" s="132"/>
      <c r="AO36" s="58"/>
      <c r="AP36" s="58"/>
      <c r="AQ36" s="58"/>
      <c r="AR36" s="58"/>
      <c r="AS36" s="58"/>
      <c r="AT36" s="58"/>
      <c r="AU36" s="58"/>
      <c r="AV36" s="75"/>
    </row>
    <row r="37" ht="15" customHeight="1">
      <c r="C37" s="309">
        <f>+IF(F33=0,"",IF(F29&lt;F33,"エラー !：上の表は、⑩の内数である⑭の量が⑩を超えています",""))</f>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ht="13">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ht="13">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ht="13">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ht="13">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ht="13">
      <c r="H42" s="75"/>
      <c r="I42" s="75"/>
      <c r="J42" s="75"/>
      <c r="Q42" s="75"/>
      <c r="R42" s="75"/>
      <c r="S42" s="75"/>
      <c r="AP42" s="58"/>
      <c r="AQ42" s="58"/>
      <c r="AR42" s="132"/>
      <c r="AS42" s="70"/>
    </row>
    <row r="43">
      <c r="H43" s="75"/>
      <c r="I43" s="75"/>
      <c r="J43" s="75"/>
      <c r="Q43" s="75"/>
      <c r="R43" s="75"/>
      <c r="S43" s="75"/>
      <c r="AV43" s="75"/>
    </row>
    <row r="44">
      <c r="H44" s="75"/>
      <c r="I44" s="75"/>
      <c r="J44" s="75"/>
      <c r="Q44" s="75"/>
      <c r="R44" s="75"/>
      <c r="S44" s="75"/>
      <c r="AV44" s="75"/>
    </row>
    <row r="45">
      <c r="H45" s="75"/>
      <c r="I45" s="75"/>
      <c r="J45" s="75"/>
      <c r="Q45" s="75"/>
      <c r="R45" s="75"/>
      <c r="S45" s="75"/>
    </row>
    <row r="46">
      <c r="H46" s="75"/>
      <c r="I46" s="75"/>
      <c r="J46" s="75"/>
      <c r="Q46" s="75"/>
      <c r="R46" s="75"/>
      <c r="S46" s="75"/>
    </row>
    <row r="47" ht="13">
      <c r="H47" s="75"/>
      <c r="I47" s="75"/>
      <c r="J47" s="75"/>
      <c r="Q47" s="75"/>
      <c r="R47" s="75"/>
      <c r="S47" s="75"/>
      <c r="BG47" s="76"/>
      <c r="BH47" s="76"/>
      <c r="BI47" s="73"/>
    </row>
    <row r="48">
      <c r="H48" s="75"/>
      <c r="I48" s="75"/>
      <c r="J48" s="75"/>
      <c r="Q48" s="75"/>
      <c r="R48" s="75"/>
      <c r="S48" s="75"/>
      <c r="BG48" s="73"/>
    </row>
    <row r="49">
      <c r="G49" s="75"/>
      <c r="H49" s="75"/>
      <c r="I49" s="75"/>
      <c r="J49" s="75"/>
      <c r="Q49" s="75"/>
      <c r="R49" s="75"/>
      <c r="S49" s="75"/>
      <c r="BD49" s="73"/>
      <c r="BE49" s="73"/>
      <c r="BF49" s="73"/>
      <c r="BG49" s="73"/>
    </row>
    <row r="50">
      <c r="G50" s="75"/>
      <c r="H50" s="75"/>
      <c r="I50" s="75"/>
      <c r="J50" s="75"/>
      <c r="Q50" s="75"/>
      <c r="R50" s="75"/>
      <c r="S50" s="75"/>
      <c r="BD50" s="73"/>
      <c r="BE50" s="73"/>
      <c r="BF50" s="73"/>
      <c r="BG50" s="73"/>
    </row>
    <row r="51">
      <c r="G51" s="75"/>
      <c r="H51" s="75"/>
      <c r="I51" s="75"/>
      <c r="J51" s="75"/>
      <c r="Q51" s="75"/>
      <c r="R51" s="75"/>
      <c r="S51" s="75"/>
      <c r="BD51" s="73"/>
      <c r="BE51" s="73"/>
      <c r="BF51" s="73"/>
      <c r="BG51" s="73"/>
    </row>
    <row r="52">
      <c r="G52" s="75"/>
      <c r="H52" s="75"/>
      <c r="I52" s="75"/>
      <c r="J52" s="75"/>
      <c r="Q52" s="75"/>
      <c r="R52" s="75"/>
      <c r="S52" s="75"/>
      <c r="BD52" s="73"/>
      <c r="BE52" s="73"/>
      <c r="BF52" s="73"/>
      <c r="BG52" s="73"/>
    </row>
    <row r="53">
      <c r="G53" s="75"/>
      <c r="H53" s="75"/>
      <c r="I53" s="75"/>
      <c r="J53" s="75"/>
      <c r="Q53" s="75"/>
      <c r="R53" s="75"/>
      <c r="S53" s="75"/>
      <c r="BD53" s="73"/>
      <c r="BF53" s="73"/>
      <c r="BG53" s="73"/>
      <c r="BH53" s="73"/>
      <c r="BI53" s="73"/>
    </row>
    <row r="54">
      <c r="G54" s="75"/>
      <c r="H54" s="75"/>
      <c r="I54" s="75"/>
      <c r="J54" s="75"/>
      <c r="Q54" s="75"/>
      <c r="R54" s="75"/>
      <c r="S54" s="75"/>
      <c r="BC54" s="73"/>
      <c r="BD54" s="77"/>
      <c r="BF54" s="73"/>
      <c r="BG54" s="73"/>
      <c r="BH54" s="73"/>
      <c r="BI54" s="73"/>
    </row>
    <row r="55">
      <c r="G55" s="75"/>
      <c r="H55" s="75"/>
      <c r="I55" s="75"/>
      <c r="J55" s="75"/>
      <c r="Q55" s="75"/>
      <c r="R55" s="75"/>
      <c r="S55" s="75"/>
      <c r="BC55" s="73"/>
      <c r="BD55" s="77"/>
      <c r="BF55" s="73"/>
      <c r="BG55" s="73"/>
      <c r="BH55" s="73"/>
      <c r="BI55" s="73"/>
    </row>
    <row r="56">
      <c r="G56" s="75"/>
      <c r="H56" s="75"/>
      <c r="I56" s="75"/>
      <c r="J56" s="75"/>
      <c r="Q56" s="75"/>
      <c r="R56" s="75"/>
      <c r="S56" s="75"/>
      <c r="BC56" s="73"/>
      <c r="BD56" s="77"/>
      <c r="BF56" s="73"/>
      <c r="BG56" s="73"/>
      <c r="BH56" s="73"/>
      <c r="BI56" s="73"/>
    </row>
    <row r="57">
      <c r="G57" s="75"/>
      <c r="H57" s="75"/>
      <c r="BC57" s="73"/>
      <c r="BD57" s="77"/>
      <c r="BF57" s="73"/>
      <c r="BG57" s="73"/>
      <c r="BH57" s="73"/>
      <c r="BI57" s="73"/>
    </row>
    <row r="58" ht="12.5">
      <c r="G58" s="75"/>
      <c r="H58" s="75"/>
      <c r="K58" s="75"/>
      <c r="L58" s="78"/>
      <c r="M58" s="75"/>
      <c r="N58" s="75"/>
      <c r="BC58" s="73"/>
      <c r="BD58" s="77"/>
      <c r="BF58" s="73"/>
      <c r="BG58" s="73"/>
      <c r="BH58" s="73"/>
      <c r="BI58" s="73"/>
    </row>
    <row r="59">
      <c r="G59" s="75"/>
      <c r="H59" s="75"/>
      <c r="BC59" s="73"/>
      <c r="BD59" s="77"/>
      <c r="BF59" s="73"/>
      <c r="BG59" s="73"/>
      <c r="BH59" s="73"/>
      <c r="BI59" s="73"/>
    </row>
    <row r="60">
      <c r="G60" s="75"/>
      <c r="H60" s="75"/>
      <c r="BC60" s="73"/>
      <c r="BD60" s="77"/>
      <c r="BF60" s="73"/>
      <c r="BG60" s="73"/>
      <c r="BH60" s="73"/>
      <c r="BI60" s="73"/>
    </row>
    <row r="61">
      <c r="G61" s="75"/>
      <c r="H61" s="75"/>
      <c r="BC61" s="73"/>
      <c r="BD61" s="77"/>
      <c r="BF61" s="73"/>
      <c r="BG61" s="73"/>
      <c r="BH61" s="73"/>
      <c r="BI61" s="73"/>
    </row>
    <row r="62">
      <c r="BC62" s="73"/>
      <c r="BD62" s="77"/>
      <c r="BF62" s="73"/>
      <c r="BG62" s="73"/>
      <c r="BH62" s="73"/>
      <c r="BI62" s="73"/>
    </row>
    <row r="63">
      <c r="BC63" s="73"/>
      <c r="BD63" s="77"/>
      <c r="BF63" s="73"/>
      <c r="BG63" s="73"/>
      <c r="BH63" s="73"/>
      <c r="BI63" s="73"/>
    </row>
    <row r="64">
      <c r="BC64" s="73"/>
      <c r="BD64" s="77"/>
      <c r="BF64" s="73"/>
      <c r="BG64" s="73"/>
      <c r="BH64" s="73"/>
      <c r="BI64" s="73"/>
    </row>
    <row r="65">
      <c r="BC65" s="73"/>
      <c r="BD65" s="77"/>
      <c r="BF65" s="73"/>
      <c r="BG65" s="73"/>
      <c r="BH65" s="73"/>
      <c r="BI65" s="73"/>
    </row>
    <row r="66">
      <c r="BC66" s="73"/>
      <c r="BD66" s="77"/>
      <c r="BF66" s="73"/>
      <c r="BG66" s="73"/>
      <c r="BH66" s="73"/>
      <c r="BI66" s="73"/>
    </row>
    <row r="67">
      <c r="BC67" s="73"/>
      <c r="BD67" s="77"/>
      <c r="BF67" s="73"/>
      <c r="BG67" s="73"/>
      <c r="BH67" s="73"/>
      <c r="BI67" s="73"/>
    </row>
    <row r="69" ht="12.5">
      <c r="K69" s="75"/>
      <c r="L69" s="78"/>
      <c r="M69" s="75"/>
      <c r="N69" s="75"/>
    </row>
    <row r="70" ht="12.5">
      <c r="K70" s="75"/>
      <c r="L70" s="78"/>
      <c r="M70" s="75"/>
      <c r="N70" s="75"/>
    </row>
    <row r="71" ht="12.5">
      <c r="K71" s="75"/>
      <c r="L71" s="78"/>
      <c r="M71" s="75"/>
      <c r="N71" s="75"/>
    </row>
    <row r="72" ht="12.5">
      <c r="K72" s="75"/>
      <c r="L72" s="78"/>
      <c r="M72" s="75"/>
      <c r="N72" s="75"/>
    </row>
    <row r="73" ht="12.5">
      <c r="K73" s="75"/>
      <c r="L73" s="78"/>
      <c r="M73" s="75"/>
      <c r="N73" s="75"/>
    </row>
    <row r="74" ht="12.5">
      <c r="K74" s="75"/>
      <c r="L74" s="78"/>
      <c r="M74" s="75"/>
      <c r="N74" s="75"/>
    </row>
    <row r="75" ht="12.5">
      <c r="K75" s="75"/>
      <c r="L75" s="78"/>
      <c r="M75" s="75"/>
      <c r="N75" s="75"/>
    </row>
    <row r="76" ht="12.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3" right="0.5905511811023623" top="0.6299212598425197" bottom="0.3937007874015748" header="0.511811023622047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10">
    <pageSetUpPr fitToPage="1"/>
  </sheetPr>
  <dimension ref="B1:BI76"/>
  <sheetViews>
    <sheetView showGridLines="0" zoomScaleNormal="100" workbookViewId="0">
      <selection pane="topLeft" activeCell="B2" sqref="B2:G3"/>
    </sheetView>
  </sheetViews>
  <sheetFormatPr defaultColWidth="9" defaultRowHeight="1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16384" width="9" style="45" customWidth="1"/>
  </cols>
  <sheetData>
    <row r="1" ht="27" customHeight="1">
      <c r="F1" s="44"/>
      <c r="R1" s="92" t="s">
        <v>96</v>
      </c>
      <c r="S1" s="92" t="s">
        <v>352</v>
      </c>
    </row>
    <row r="2" ht="12" customHeight="1" thickBot="1">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ht="13.4" customHeight="1">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ht="13.5"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f>+表紙!Q29</f>
      </c>
      <c r="AS4" s="731"/>
      <c r="AT4" s="323">
        <f>+表紙!T29</f>
      </c>
      <c r="AU4" s="114"/>
    </row>
    <row r="5"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f>+表紙!F48</f>
      </c>
      <c r="AF5" s="732"/>
      <c r="AG5" s="732"/>
      <c r="AH5" s="732"/>
      <c r="AI5" s="732"/>
      <c r="AJ5" s="732"/>
      <c r="AK5" s="732"/>
      <c r="AL5" s="732"/>
      <c r="AM5" s="732"/>
      <c r="AN5" s="732"/>
      <c r="AO5" s="732"/>
      <c r="AP5" s="732"/>
      <c r="AQ5" s="732"/>
      <c r="AR5" s="732"/>
      <c r="AS5" s="732"/>
      <c r="AT5" s="732"/>
      <c r="AU5" s="732"/>
    </row>
    <row r="6" ht="24.75" customHeight="1" thickBot="1">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ht="28.4" customHeight="1" thickBot="1">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ht="28.4" customHeight="1" thickBot="1" thickTop="1">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ht="24.75" customHeight="1" thickBot="1" thickTop="1">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ht="24.75" customHeight="1" thickBot="1" thickTop="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ht="27" customHeight="1" thickBot="1" thickTop="1">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ht="24.75" customHeight="1" thickBot="1" thickTop="1">
      <c r="F12" s="748">
        <f>+ROUND(O12,1)+ROUND(O15,1)+ROUND(O18,1)+ROUND(O24,1)+O27-ROUND(F15,1)</f>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ht="24.75" customHeight="1" thickBot="1" thickTop="1">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ht="27" customHeight="1" thickBot="1" thickTop="1">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ht="24.75" customHeight="1" thickBot="1">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ht="24.75" customHeight="1" thickBot="1" thickTop="1">
      <c r="J16" s="61"/>
      <c r="K16" s="58"/>
      <c r="L16" s="711"/>
      <c r="M16" s="61"/>
      <c r="O16" s="659">
        <f>+IF(X18=0,"",IF(X18-O18=X18,"エラー！：⑥残さ物量があるのに、④自ら中間処理した量がゼロになっています",""))</f>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ht="27" customHeight="1" thickBot="1" thickTop="1">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ht="24.75" customHeight="1" thickBot="1">
      <c r="J18" s="61"/>
      <c r="K18" s="58"/>
      <c r="L18" s="711"/>
      <c r="M18" s="61"/>
      <c r="O18" s="655">
        <v>0</v>
      </c>
      <c r="P18" s="719"/>
      <c r="Q18" s="719"/>
      <c r="R18" s="719"/>
      <c r="S18" s="57" t="s">
        <v>14</v>
      </c>
      <c r="T18"/>
      <c r="U18" s="270"/>
      <c r="V18"/>
      <c r="W18" s="213"/>
      <c r="X18" s="668">
        <f>+ROUND(AG9,1)+ROUND(AG12,1)+ROUND(AG15,1)+AG18</f>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ht="24.75" customHeight="1" thickBot="1" thickTop="1">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ht="27" customHeight="1" thickBot="1" thickTop="1">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ht="24.75" customHeight="1" thickBot="1">
      <c r="B21" s="687"/>
      <c r="C21" s="687"/>
      <c r="D21" s="687"/>
      <c r="E21" s="687"/>
      <c r="F21" s="687"/>
      <c r="G21" s="687"/>
      <c r="H21" s="687"/>
      <c r="J21" s="61"/>
      <c r="K21" s="58"/>
      <c r="L21" s="711"/>
      <c r="M21" s="61"/>
      <c r="O21" s="655">
        <v>0</v>
      </c>
      <c r="P21" s="720"/>
      <c r="Q21" s="720"/>
      <c r="R21" s="720"/>
      <c r="S21" s="57" t="s">
        <v>13</v>
      </c>
      <c r="T21" s="135"/>
      <c r="U21" s="135"/>
      <c r="V21" s="135"/>
      <c r="W21" s="135"/>
      <c r="X21" s="668">
        <f>+O18-X18</f>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ht="24.75" customHeight="1" thickBot="1" thickTop="1">
      <c r="B22" s="688"/>
      <c r="C22" s="688"/>
      <c r="D22" s="688"/>
      <c r="E22" s="688"/>
      <c r="F22" s="688"/>
      <c r="G22" s="688"/>
      <c r="H22" s="688"/>
      <c r="J22" s="61"/>
      <c r="K22" s="58"/>
      <c r="L22" s="711"/>
      <c r="M22" s="61"/>
      <c r="O22" s="672">
        <f>+IF(O21=0,"",IF(O18&lt;O21,"エラー !：④の内数である⑤の量が④を超えています",""))</f>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ht="27" customHeight="1" thickBot="1" thickTop="1">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ht="27" customHeight="1" thickBot="1">
      <c r="B24" s="690" t="s">
        <v>200</v>
      </c>
      <c r="C24" s="679"/>
      <c r="D24" s="679"/>
      <c r="E24" s="680"/>
      <c r="F24" s="673">
        <v>72.2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65</v>
      </c>
      <c r="AS24" s="669"/>
      <c r="AT24" s="669"/>
      <c r="AU24" s="57" t="s">
        <v>13</v>
      </c>
    </row>
    <row r="25" ht="27" customHeight="1" thickBot="1">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ht="27" customHeight="1" thickBot="1" thickTop="1">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ht="27" customHeight="1" thickBot="1">
      <c r="B27" s="691" t="s">
        <v>371</v>
      </c>
      <c r="C27" s="692"/>
      <c r="D27" s="692"/>
      <c r="E27" s="693"/>
      <c r="F27" s="673">
        <v>0</v>
      </c>
      <c r="G27" s="674"/>
      <c r="H27" s="214" t="s">
        <v>198</v>
      </c>
      <c r="L27" s="682"/>
      <c r="O27" s="684">
        <f>+Q30+ROUND(Q33,1)</f>
        <v>65</v>
      </c>
      <c r="P27" s="718"/>
      <c r="Q27" s="718"/>
      <c r="R27" s="718"/>
      <c r="S27" s="49" t="s">
        <v>38</v>
      </c>
      <c r="T27" s="70"/>
      <c r="U27" s="70"/>
      <c r="X27" s="68" t="s">
        <v>39</v>
      </c>
      <c r="Y27" s="71"/>
      <c r="AG27" s="58"/>
      <c r="AH27" s="58"/>
      <c r="AI27" s="58"/>
      <c r="AJ27" s="58"/>
      <c r="AK27" s="668">
        <f>+AG18+O27</f>
        <v>65</v>
      </c>
      <c r="AL27" s="669"/>
      <c r="AM27" s="669"/>
      <c r="AN27" s="669"/>
      <c r="AO27" s="57" t="s">
        <v>13</v>
      </c>
      <c r="AP27" s="318"/>
      <c r="AQ27" s="132"/>
      <c r="AR27" s="655">
        <v>0</v>
      </c>
      <c r="AS27" s="656"/>
      <c r="AT27" s="656"/>
      <c r="AU27" s="57" t="s">
        <v>13</v>
      </c>
      <c r="AV27" s="479"/>
    </row>
    <row r="28" ht="27" customHeight="1" thickBot="1" thickTop="1">
      <c r="B28" s="691" t="s">
        <v>372</v>
      </c>
      <c r="C28" s="692"/>
      <c r="D28" s="692"/>
      <c r="E28" s="693"/>
      <c r="F28" s="673">
        <v>0</v>
      </c>
      <c r="G28" s="674"/>
      <c r="H28" s="214" t="s">
        <v>198</v>
      </c>
      <c r="L28" s="682"/>
      <c r="O28" s="61"/>
      <c r="T28" s="58"/>
      <c r="U28" s="58"/>
      <c r="X28" s="726" t="s">
        <v>175</v>
      </c>
      <c r="Y28" s="727"/>
      <c r="Z28" s="670">
        <v>65</v>
      </c>
      <c r="AA28" s="671"/>
      <c r="AB28" s="671"/>
      <c r="AC28" s="671"/>
      <c r="AD28" s="671"/>
      <c r="AE28" s="49" t="s">
        <v>13</v>
      </c>
      <c r="AG28" s="58"/>
      <c r="AH28" s="58"/>
      <c r="AM28" s="317"/>
      <c r="AP28" s="318"/>
      <c r="AQ28" s="132"/>
      <c r="AR28" s="482">
        <f>+IF(AR27=0,"",IF(AK27&lt;(AR24+AR27+AR31),"エラー !：⑩の内数である（⑫+⑬＋⑭）の量が⑩を超えています",""))</f>
      </c>
      <c r="AS28" s="482"/>
      <c r="AT28" s="482"/>
      <c r="AU28" s="482"/>
    </row>
    <row r="29" ht="27" customHeight="1" thickBot="1" thickTop="1">
      <c r="B29" s="691" t="s">
        <v>373</v>
      </c>
      <c r="C29" s="692"/>
      <c r="D29" s="692"/>
      <c r="E29" s="693"/>
      <c r="F29" s="673">
        <v>72.2</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ht="27" customHeight="1" thickBot="1">
      <c r="B30" s="690" t="s">
        <v>374</v>
      </c>
      <c r="C30" s="679"/>
      <c r="D30" s="679"/>
      <c r="E30" s="680"/>
      <c r="F30" s="673">
        <v>12.4</v>
      </c>
      <c r="G30" s="674"/>
      <c r="H30" s="214" t="s">
        <v>198</v>
      </c>
      <c r="L30" s="682"/>
      <c r="O30" s="61"/>
      <c r="Q30" s="684">
        <f>+ROUND(Z28,1)+ROUND(Z29,1)+ROUND(Z30,1)</f>
        <v>65</v>
      </c>
      <c r="R30" s="718"/>
      <c r="S30" s="718"/>
      <c r="T30" s="718"/>
      <c r="U30" s="49" t="s">
        <v>16</v>
      </c>
      <c r="X30" s="726" t="s">
        <v>186</v>
      </c>
      <c r="Y30" s="727"/>
      <c r="Z30" s="670"/>
      <c r="AA30" s="671"/>
      <c r="AB30" s="671"/>
      <c r="AC30" s="671"/>
      <c r="AD30" s="671"/>
      <c r="AE30" s="49" t="s">
        <v>13</v>
      </c>
      <c r="AK30" s="655">
        <v>11.2</v>
      </c>
      <c r="AL30" s="656"/>
      <c r="AM30" s="656"/>
      <c r="AN30" s="656"/>
      <c r="AO30" s="57" t="s">
        <v>13</v>
      </c>
      <c r="AR30" s="667"/>
      <c r="AS30" s="664"/>
      <c r="AT30" s="664"/>
      <c r="AU30" s="665"/>
    </row>
    <row r="31" ht="27" customHeight="1" thickBot="1" thickTop="1">
      <c r="B31" s="690" t="s">
        <v>375</v>
      </c>
      <c r="C31" s="679"/>
      <c r="D31" s="679"/>
      <c r="E31" s="680"/>
      <c r="F31" s="673">
        <v>72.2</v>
      </c>
      <c r="G31" s="674"/>
      <c r="H31" s="214" t="s">
        <v>198</v>
      </c>
      <c r="L31" s="682"/>
      <c r="O31" s="61"/>
      <c r="X31"/>
      <c r="Y31"/>
      <c r="Z31" s="73" t="s">
        <v>91</v>
      </c>
      <c r="AJ31" s="132"/>
      <c r="AK31" s="659">
        <f>+IF(AK30=0,"",IF(AK27&lt;AK30,"エラー !：⑩の内数である⑪の量が⑩を超えています",""))</f>
      </c>
      <c r="AL31" s="659"/>
      <c r="AM31" s="659"/>
      <c r="AN31" s="659"/>
      <c r="AO31" s="659"/>
      <c r="AP31" s="659"/>
      <c r="AQ31" s="46"/>
      <c r="AR31" s="660">
        <v>0</v>
      </c>
      <c r="AS31" s="661"/>
      <c r="AT31" s="661"/>
      <c r="AU31" s="166" t="s">
        <v>13</v>
      </c>
      <c r="AV31" s="479"/>
    </row>
    <row r="32" ht="27" customHeight="1" thickBot="1" thickTop="1">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f>+IF(AR31=0,"",IF(AK27&lt;(AR24+AR27+AR31),"エラー !：⑩の内数である（⑫+⑬＋⑭）の量が⑩を超えています",""))</f>
      </c>
      <c r="AS32" s="478"/>
      <c r="AT32" s="478"/>
      <c r="AU32" s="478"/>
    </row>
    <row r="33" ht="27" customHeight="1" thickBot="1">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ht="27" customHeight="1">
      <c r="C34" s="310">
        <f>+IF(F30=0,"",IF(F29&lt;F30,"エラー !：上の表は、⑩の内数である⑪の量が⑩を超えています",""))</f>
      </c>
      <c r="Z34" s="725"/>
      <c r="AA34" s="651"/>
      <c r="AB34" s="651"/>
      <c r="AC34" s="651"/>
      <c r="AD34" s="651"/>
      <c r="AE34" s="651"/>
      <c r="AF34" s="651"/>
      <c r="AG34" s="651"/>
      <c r="AH34" s="651"/>
      <c r="AI34" s="651"/>
      <c r="AJ34" s="651"/>
      <c r="AK34" s="651"/>
      <c r="AL34" s="651"/>
      <c r="AM34" s="651"/>
      <c r="AN34" s="652"/>
      <c r="AO34" s="208"/>
    </row>
    <row r="35" ht="15" customHeight="1">
      <c r="C35" s="309">
        <f>+IF(F31=0,"",IF(F29&lt;F31,"エラー !：上の表は、⑩の内数である⑫の量が⑩を超えています",""))</f>
      </c>
      <c r="AE35" s="70"/>
      <c r="AF35" s="70"/>
      <c r="AG35" s="70"/>
      <c r="AH35" s="70"/>
      <c r="AI35" s="70"/>
      <c r="AJ35" s="70"/>
      <c r="AK35" s="58"/>
      <c r="AL35" s="58"/>
      <c r="AM35" s="58"/>
      <c r="AN35" s="58"/>
      <c r="AO35" s="58"/>
      <c r="AP35" s="58"/>
      <c r="AQ35" s="58"/>
    </row>
    <row r="36" ht="15" customHeight="1">
      <c r="C36" s="309">
        <f>+IF(F32=0,"",IF(F29&lt;F32,"エラー !：上の表は、⑩の内数である⑬の量が⑩を超えています",""))</f>
      </c>
      <c r="AE36" s="70"/>
      <c r="AF36" s="70"/>
      <c r="AG36" s="70"/>
      <c r="AH36" s="70"/>
      <c r="AI36" s="70"/>
      <c r="AJ36" s="70"/>
      <c r="AK36" s="70"/>
      <c r="AL36" s="156"/>
      <c r="AM36" s="156"/>
      <c r="AN36" s="132"/>
      <c r="AO36" s="58"/>
      <c r="AP36" s="58"/>
      <c r="AQ36" s="58"/>
      <c r="AR36" s="58"/>
      <c r="AS36" s="58"/>
      <c r="AT36" s="58"/>
      <c r="AU36" s="58"/>
      <c r="AV36" s="75"/>
    </row>
    <row r="37" ht="15" customHeight="1">
      <c r="C37" s="309">
        <f>+IF(F33=0,"",IF(F29&lt;F33,"エラー !：上の表は、⑩の内数である⑭の量が⑩を超えています",""))</f>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ht="13">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ht="13">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ht="13">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ht="13">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ht="13">
      <c r="H42" s="75"/>
      <c r="I42" s="75"/>
      <c r="J42" s="75"/>
      <c r="Q42" s="75"/>
      <c r="R42" s="75"/>
      <c r="S42" s="75"/>
      <c r="AP42" s="58"/>
      <c r="AQ42" s="58"/>
      <c r="AR42" s="132"/>
      <c r="AS42" s="70"/>
    </row>
    <row r="43">
      <c r="H43" s="75"/>
      <c r="I43" s="75"/>
      <c r="J43" s="75"/>
      <c r="Q43" s="75"/>
      <c r="R43" s="75"/>
      <c r="S43" s="75"/>
      <c r="AV43" s="75"/>
    </row>
    <row r="44">
      <c r="H44" s="75"/>
      <c r="I44" s="75"/>
      <c r="J44" s="75"/>
      <c r="Q44" s="75"/>
      <c r="R44" s="75"/>
      <c r="S44" s="75"/>
      <c r="AV44" s="75"/>
    </row>
    <row r="45">
      <c r="H45" s="75"/>
      <c r="I45" s="75"/>
      <c r="J45" s="75"/>
      <c r="Q45" s="75"/>
      <c r="R45" s="75"/>
      <c r="S45" s="75"/>
    </row>
    <row r="46">
      <c r="H46" s="75"/>
      <c r="I46" s="75"/>
      <c r="J46" s="75"/>
      <c r="Q46" s="75"/>
      <c r="R46" s="75"/>
      <c r="S46" s="75"/>
    </row>
    <row r="47" ht="13">
      <c r="H47" s="75"/>
      <c r="I47" s="75"/>
      <c r="J47" s="75"/>
      <c r="Q47" s="75"/>
      <c r="R47" s="75"/>
      <c r="S47" s="75"/>
      <c r="BG47" s="76"/>
      <c r="BH47" s="76"/>
      <c r="BI47" s="73"/>
    </row>
    <row r="48">
      <c r="H48" s="75"/>
      <c r="I48" s="75"/>
      <c r="J48" s="75"/>
      <c r="Q48" s="75"/>
      <c r="R48" s="75"/>
      <c r="S48" s="75"/>
      <c r="BG48" s="73"/>
    </row>
    <row r="49">
      <c r="G49" s="75"/>
      <c r="H49" s="75"/>
      <c r="I49" s="75"/>
      <c r="J49" s="75"/>
      <c r="Q49" s="75"/>
      <c r="R49" s="75"/>
      <c r="S49" s="75"/>
      <c r="BD49" s="73"/>
      <c r="BE49" s="73"/>
      <c r="BF49" s="73"/>
      <c r="BG49" s="73"/>
    </row>
    <row r="50">
      <c r="G50" s="75"/>
      <c r="H50" s="75"/>
      <c r="I50" s="75"/>
      <c r="J50" s="75"/>
      <c r="Q50" s="75"/>
      <c r="R50" s="75"/>
      <c r="S50" s="75"/>
      <c r="BD50" s="73"/>
      <c r="BE50" s="73"/>
      <c r="BF50" s="73"/>
      <c r="BG50" s="73"/>
    </row>
    <row r="51">
      <c r="G51" s="75"/>
      <c r="H51" s="75"/>
      <c r="I51" s="75"/>
      <c r="J51" s="75"/>
      <c r="Q51" s="75"/>
      <c r="R51" s="75"/>
      <c r="S51" s="75"/>
      <c r="BD51" s="73"/>
      <c r="BE51" s="73"/>
      <c r="BF51" s="73"/>
      <c r="BG51" s="73"/>
    </row>
    <row r="52">
      <c r="G52" s="75"/>
      <c r="H52" s="75"/>
      <c r="I52" s="75"/>
      <c r="J52" s="75"/>
      <c r="Q52" s="75"/>
      <c r="R52" s="75"/>
      <c r="S52" s="75"/>
      <c r="BD52" s="73"/>
      <c r="BE52" s="73"/>
      <c r="BF52" s="73"/>
      <c r="BG52" s="73"/>
    </row>
    <row r="53">
      <c r="G53" s="75"/>
      <c r="H53" s="75"/>
      <c r="I53" s="75"/>
      <c r="J53" s="75"/>
      <c r="Q53" s="75"/>
      <c r="R53" s="75"/>
      <c r="S53" s="75"/>
      <c r="BD53" s="73"/>
      <c r="BF53" s="73"/>
      <c r="BG53" s="73"/>
      <c r="BH53" s="73"/>
      <c r="BI53" s="73"/>
    </row>
    <row r="54">
      <c r="G54" s="75"/>
      <c r="H54" s="75"/>
      <c r="I54" s="75"/>
      <c r="J54" s="75"/>
      <c r="Q54" s="75"/>
      <c r="R54" s="75"/>
      <c r="S54" s="75"/>
      <c r="BC54" s="73"/>
      <c r="BD54" s="77"/>
      <c r="BF54" s="73"/>
      <c r="BG54" s="73"/>
      <c r="BH54" s="73"/>
      <c r="BI54" s="73"/>
    </row>
    <row r="55">
      <c r="G55" s="75"/>
      <c r="H55" s="75"/>
      <c r="I55" s="75"/>
      <c r="J55" s="75"/>
      <c r="Q55" s="75"/>
      <c r="R55" s="75"/>
      <c r="S55" s="75"/>
      <c r="BC55" s="73"/>
      <c r="BD55" s="77"/>
      <c r="BF55" s="73"/>
      <c r="BG55" s="73"/>
      <c r="BH55" s="73"/>
      <c r="BI55" s="73"/>
    </row>
    <row r="56">
      <c r="G56" s="75"/>
      <c r="H56" s="75"/>
      <c r="I56" s="75"/>
      <c r="J56" s="75"/>
      <c r="Q56" s="75"/>
      <c r="R56" s="75"/>
      <c r="S56" s="75"/>
      <c r="BC56" s="73"/>
      <c r="BD56" s="77"/>
      <c r="BF56" s="73"/>
      <c r="BG56" s="73"/>
      <c r="BH56" s="73"/>
      <c r="BI56" s="73"/>
    </row>
    <row r="57">
      <c r="G57" s="75"/>
      <c r="H57" s="75"/>
      <c r="BC57" s="73"/>
      <c r="BD57" s="77"/>
      <c r="BF57" s="73"/>
      <c r="BG57" s="73"/>
      <c r="BH57" s="73"/>
      <c r="BI57" s="73"/>
    </row>
    <row r="58" ht="12.5">
      <c r="G58" s="75"/>
      <c r="H58" s="75"/>
      <c r="K58" s="75"/>
      <c r="L58" s="78"/>
      <c r="M58" s="75"/>
      <c r="N58" s="75"/>
      <c r="BC58" s="73"/>
      <c r="BD58" s="77"/>
      <c r="BF58" s="73"/>
      <c r="BG58" s="73"/>
      <c r="BH58" s="73"/>
      <c r="BI58" s="73"/>
    </row>
    <row r="59">
      <c r="G59" s="75"/>
      <c r="H59" s="75"/>
      <c r="BC59" s="73"/>
      <c r="BD59" s="77"/>
      <c r="BF59" s="73"/>
      <c r="BG59" s="73"/>
      <c r="BH59" s="73"/>
      <c r="BI59" s="73"/>
    </row>
    <row r="60">
      <c r="G60" s="75"/>
      <c r="H60" s="75"/>
      <c r="BC60" s="73"/>
      <c r="BD60" s="77"/>
      <c r="BF60" s="73"/>
      <c r="BG60" s="73"/>
      <c r="BH60" s="73"/>
      <c r="BI60" s="73"/>
    </row>
    <row r="61">
      <c r="G61" s="75"/>
      <c r="H61" s="75"/>
      <c r="BC61" s="73"/>
      <c r="BD61" s="77"/>
      <c r="BF61" s="73"/>
      <c r="BG61" s="73"/>
      <c r="BH61" s="73"/>
      <c r="BI61" s="73"/>
    </row>
    <row r="62">
      <c r="BC62" s="73"/>
      <c r="BD62" s="77"/>
      <c r="BF62" s="73"/>
      <c r="BG62" s="73"/>
      <c r="BH62" s="73"/>
      <c r="BI62" s="73"/>
    </row>
    <row r="63">
      <c r="BC63" s="73"/>
      <c r="BD63" s="77"/>
      <c r="BF63" s="73"/>
      <c r="BG63" s="73"/>
      <c r="BH63" s="73"/>
      <c r="BI63" s="73"/>
    </row>
    <row r="64">
      <c r="BC64" s="73"/>
      <c r="BD64" s="77"/>
      <c r="BF64" s="73"/>
      <c r="BG64" s="73"/>
      <c r="BH64" s="73"/>
      <c r="BI64" s="73"/>
    </row>
    <row r="65">
      <c r="BC65" s="73"/>
      <c r="BD65" s="77"/>
      <c r="BF65" s="73"/>
      <c r="BG65" s="73"/>
      <c r="BH65" s="73"/>
      <c r="BI65" s="73"/>
    </row>
    <row r="66">
      <c r="BC66" s="73"/>
      <c r="BD66" s="77"/>
      <c r="BF66" s="73"/>
      <c r="BG66" s="73"/>
      <c r="BH66" s="73"/>
      <c r="BI66" s="73"/>
    </row>
    <row r="67">
      <c r="BC67" s="73"/>
      <c r="BD67" s="77"/>
      <c r="BF67" s="73"/>
      <c r="BG67" s="73"/>
      <c r="BH67" s="73"/>
      <c r="BI67" s="73"/>
    </row>
    <row r="69" ht="12.5">
      <c r="K69" s="75"/>
      <c r="L69" s="78"/>
      <c r="M69" s="75"/>
      <c r="N69" s="75"/>
    </row>
    <row r="70" ht="12.5">
      <c r="K70" s="75"/>
      <c r="L70" s="78"/>
      <c r="M70" s="75"/>
      <c r="N70" s="75"/>
    </row>
    <row r="71" ht="12.5">
      <c r="K71" s="75"/>
      <c r="L71" s="78"/>
      <c r="M71" s="75"/>
      <c r="N71" s="75"/>
    </row>
    <row r="72" ht="12.5">
      <c r="K72" s="75"/>
      <c r="L72" s="78"/>
      <c r="M72" s="75"/>
      <c r="N72" s="75"/>
    </row>
    <row r="73" ht="12.5">
      <c r="K73" s="75"/>
      <c r="L73" s="78"/>
      <c r="M73" s="75"/>
      <c r="N73" s="75"/>
    </row>
    <row r="74" ht="12.5">
      <c r="K74" s="75"/>
      <c r="L74" s="78"/>
      <c r="M74" s="75"/>
      <c r="N74" s="75"/>
    </row>
    <row r="75" ht="12.5">
      <c r="K75" s="75"/>
      <c r="L75" s="78"/>
      <c r="M75" s="75"/>
      <c r="N75" s="75"/>
    </row>
    <row r="76" ht="12.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3" right="0.5905511811023623" top="0.6299212598425197" bottom="0.3937007874015748" header="0.511811023622047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13">
    <pageSetUpPr fitToPage="1"/>
  </sheetPr>
  <dimension ref="B1:BI76"/>
  <sheetViews>
    <sheetView showGridLines="0" zoomScaleNormal="100" workbookViewId="0">
      <selection pane="topLeft" activeCell="B2" sqref="B2:G3"/>
    </sheetView>
  </sheetViews>
  <sheetFormatPr defaultColWidth="9" defaultRowHeight="1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16384" width="9" style="45" customWidth="1"/>
  </cols>
  <sheetData>
    <row r="1" ht="27" customHeight="1">
      <c r="F1" s="44"/>
      <c r="R1" s="92" t="s">
        <v>96</v>
      </c>
      <c r="S1" s="92" t="s">
        <v>352</v>
      </c>
    </row>
    <row r="2" ht="12" customHeight="1" thickBot="1">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ht="13.4" customHeight="1">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ht="13.5"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f>+表紙!Q29</f>
      </c>
      <c r="AS4" s="731"/>
      <c r="AT4" s="323">
        <f>+表紙!T29</f>
      </c>
      <c r="AU4" s="114"/>
    </row>
    <row r="5"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f>+表紙!F48</f>
      </c>
      <c r="AF5" s="732"/>
      <c r="AG5" s="732"/>
      <c r="AH5" s="732"/>
      <c r="AI5" s="732"/>
      <c r="AJ5" s="732"/>
      <c r="AK5" s="732"/>
      <c r="AL5" s="732"/>
      <c r="AM5" s="732"/>
      <c r="AN5" s="732"/>
      <c r="AO5" s="732"/>
      <c r="AP5" s="732"/>
      <c r="AQ5" s="732"/>
      <c r="AR5" s="732"/>
      <c r="AS5" s="732"/>
      <c r="AT5" s="732"/>
      <c r="AU5" s="732"/>
    </row>
    <row r="6" ht="24.75" customHeight="1" thickBot="1">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ht="28.4" customHeight="1" thickBot="1">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ht="28.4" customHeight="1" thickBot="1" thickTop="1">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ht="24.75" customHeight="1" thickBot="1" thickTop="1">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ht="24.75" customHeight="1" thickBot="1" thickTop="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ht="27" customHeight="1" thickBot="1" thickTop="1">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ht="24.75" customHeight="1" thickBot="1" thickTop="1">
      <c r="F12" s="748">
        <f>+ROUND(O12,1)+ROUND(O15,1)+ROUND(O18,1)+ROUND(O24,1)+O27-ROUND(F15,1)</f>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ht="24.75" customHeight="1" thickBot="1" thickTop="1">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ht="27" customHeight="1" thickBot="1" thickTop="1">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ht="24.75" customHeight="1" thickBot="1">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ht="24.75" customHeight="1" thickBot="1" thickTop="1">
      <c r="J16" s="61"/>
      <c r="K16" s="58"/>
      <c r="L16" s="711"/>
      <c r="M16" s="61"/>
      <c r="O16" s="659">
        <f>+IF(X18=0,"",IF(X18-O18=X18,"エラー！：⑥残さ物量があるのに、④自ら中間処理した量がゼロになっています",""))</f>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ht="27" customHeight="1" thickBot="1" thickTop="1">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ht="24.75" customHeight="1" thickBot="1">
      <c r="J18" s="61"/>
      <c r="K18" s="58"/>
      <c r="L18" s="711"/>
      <c r="M18" s="61"/>
      <c r="O18" s="655">
        <v>0</v>
      </c>
      <c r="P18" s="719"/>
      <c r="Q18" s="719"/>
      <c r="R18" s="719"/>
      <c r="S18" s="57" t="s">
        <v>14</v>
      </c>
      <c r="T18"/>
      <c r="U18" s="270"/>
      <c r="V18"/>
      <c r="W18" s="213"/>
      <c r="X18" s="668">
        <f>+ROUND(AG9,1)+ROUND(AG12,1)+ROUND(AG15,1)+AG18</f>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ht="24.75" customHeight="1" thickBot="1" thickTop="1">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ht="27" customHeight="1" thickBot="1" thickTop="1">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ht="24.75" customHeight="1" thickBot="1">
      <c r="B21" s="687"/>
      <c r="C21" s="687"/>
      <c r="D21" s="687"/>
      <c r="E21" s="687"/>
      <c r="F21" s="687"/>
      <c r="G21" s="687"/>
      <c r="H21" s="687"/>
      <c r="J21" s="61"/>
      <c r="K21" s="58"/>
      <c r="L21" s="711"/>
      <c r="M21" s="61"/>
      <c r="O21" s="655">
        <v>0</v>
      </c>
      <c r="P21" s="720"/>
      <c r="Q21" s="720"/>
      <c r="R21" s="720"/>
      <c r="S21" s="57" t="s">
        <v>13</v>
      </c>
      <c r="T21" s="135"/>
      <c r="U21" s="135"/>
      <c r="V21" s="135"/>
      <c r="W21" s="135"/>
      <c r="X21" s="668">
        <f>+O18-X18</f>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ht="24.75" customHeight="1" thickBot="1" thickTop="1">
      <c r="B22" s="688"/>
      <c r="C22" s="688"/>
      <c r="D22" s="688"/>
      <c r="E22" s="688"/>
      <c r="F22" s="688"/>
      <c r="G22" s="688"/>
      <c r="H22" s="688"/>
      <c r="J22" s="61"/>
      <c r="K22" s="58"/>
      <c r="L22" s="711"/>
      <c r="M22" s="61"/>
      <c r="O22" s="672">
        <f>+IF(O21=0,"",IF(O18&lt;O21,"エラー !：④の内数である⑤の量が④を超えています",""))</f>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ht="27" customHeight="1" thickBot="1" thickTop="1">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ht="27" customHeight="1" thickBot="1">
      <c r="B24" s="690" t="s">
        <v>200</v>
      </c>
      <c r="C24" s="679"/>
      <c r="D24" s="679"/>
      <c r="E24" s="680"/>
      <c r="F24" s="673">
        <v>166.8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150.1</v>
      </c>
      <c r="AS24" s="669"/>
      <c r="AT24" s="669"/>
      <c r="AU24" s="57" t="s">
        <v>13</v>
      </c>
    </row>
    <row r="25" ht="27" customHeight="1" thickBot="1">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ht="27" customHeight="1" thickBot="1" thickTop="1">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ht="27" customHeight="1" thickBot="1">
      <c r="B27" s="691" t="s">
        <v>371</v>
      </c>
      <c r="C27" s="692"/>
      <c r="D27" s="692"/>
      <c r="E27" s="693"/>
      <c r="F27" s="673">
        <v>0</v>
      </c>
      <c r="G27" s="674"/>
      <c r="H27" s="214" t="s">
        <v>198</v>
      </c>
      <c r="L27" s="682"/>
      <c r="O27" s="684">
        <f>+Q30+ROUND(Q33,1)</f>
        <v>150.1</v>
      </c>
      <c r="P27" s="718"/>
      <c r="Q27" s="718"/>
      <c r="R27" s="718"/>
      <c r="S27" s="49" t="s">
        <v>38</v>
      </c>
      <c r="T27" s="70"/>
      <c r="U27" s="70"/>
      <c r="X27" s="68" t="s">
        <v>39</v>
      </c>
      <c r="Y27" s="71"/>
      <c r="AG27" s="58"/>
      <c r="AH27" s="58"/>
      <c r="AI27" s="58"/>
      <c r="AJ27" s="58"/>
      <c r="AK27" s="668">
        <f>+AG18+O27</f>
        <v>150.1</v>
      </c>
      <c r="AL27" s="669"/>
      <c r="AM27" s="669"/>
      <c r="AN27" s="669"/>
      <c r="AO27" s="57" t="s">
        <v>13</v>
      </c>
      <c r="AP27" s="318"/>
      <c r="AQ27" s="132"/>
      <c r="AR27" s="655">
        <v>0</v>
      </c>
      <c r="AS27" s="656"/>
      <c r="AT27" s="656"/>
      <c r="AU27" s="57" t="s">
        <v>13</v>
      </c>
      <c r="AV27" s="479"/>
    </row>
    <row r="28" ht="27" customHeight="1" thickBot="1" thickTop="1">
      <c r="B28" s="691" t="s">
        <v>372</v>
      </c>
      <c r="C28" s="692"/>
      <c r="D28" s="692"/>
      <c r="E28" s="693"/>
      <c r="F28" s="673">
        <v>0</v>
      </c>
      <c r="G28" s="674"/>
      <c r="H28" s="214" t="s">
        <v>198</v>
      </c>
      <c r="L28" s="682"/>
      <c r="O28" s="61"/>
      <c r="T28" s="58"/>
      <c r="U28" s="58"/>
      <c r="X28" s="726" t="s">
        <v>175</v>
      </c>
      <c r="Y28" s="727"/>
      <c r="Z28" s="670">
        <v>150.1</v>
      </c>
      <c r="AA28" s="671"/>
      <c r="AB28" s="671"/>
      <c r="AC28" s="671"/>
      <c r="AD28" s="671"/>
      <c r="AE28" s="49" t="s">
        <v>13</v>
      </c>
      <c r="AG28" s="58"/>
      <c r="AH28" s="58"/>
      <c r="AM28" s="317"/>
      <c r="AP28" s="318"/>
      <c r="AQ28" s="132"/>
      <c r="AR28" s="482">
        <f>+IF(AR27=0,"",IF(AK27&lt;(AR24+AR27+AR31),"エラー !：⑩の内数である（⑫+⑬＋⑭）の量が⑩を超えています",""))</f>
      </c>
      <c r="AS28" s="482"/>
      <c r="AT28" s="482"/>
      <c r="AU28" s="482"/>
    </row>
    <row r="29" ht="27" customHeight="1" thickBot="1" thickTop="1">
      <c r="B29" s="691" t="s">
        <v>373</v>
      </c>
      <c r="C29" s="692"/>
      <c r="D29" s="692"/>
      <c r="E29" s="693"/>
      <c r="F29" s="673">
        <v>166.8</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ht="27" customHeight="1" thickBot="1">
      <c r="B30" s="690" t="s">
        <v>374</v>
      </c>
      <c r="C30" s="679"/>
      <c r="D30" s="679"/>
      <c r="E30" s="680"/>
      <c r="F30" s="673">
        <v>150.9</v>
      </c>
      <c r="G30" s="674"/>
      <c r="H30" s="214" t="s">
        <v>198</v>
      </c>
      <c r="L30" s="682"/>
      <c r="O30" s="61"/>
      <c r="Q30" s="684">
        <f>+ROUND(Z28,1)+ROUND(Z29,1)+ROUND(Z30,1)</f>
        <v>150.1</v>
      </c>
      <c r="R30" s="718"/>
      <c r="S30" s="718"/>
      <c r="T30" s="718"/>
      <c r="U30" s="49" t="s">
        <v>16</v>
      </c>
      <c r="X30" s="726" t="s">
        <v>186</v>
      </c>
      <c r="Y30" s="727"/>
      <c r="Z30" s="670"/>
      <c r="AA30" s="671"/>
      <c r="AB30" s="671"/>
      <c r="AC30" s="671"/>
      <c r="AD30" s="671"/>
      <c r="AE30" s="49" t="s">
        <v>13</v>
      </c>
      <c r="AK30" s="655">
        <v>135.8</v>
      </c>
      <c r="AL30" s="656"/>
      <c r="AM30" s="656"/>
      <c r="AN30" s="656"/>
      <c r="AO30" s="57" t="s">
        <v>13</v>
      </c>
      <c r="AR30" s="667"/>
      <c r="AS30" s="664"/>
      <c r="AT30" s="664"/>
      <c r="AU30" s="665"/>
    </row>
    <row r="31" ht="27" customHeight="1" thickBot="1" thickTop="1">
      <c r="B31" s="690" t="s">
        <v>375</v>
      </c>
      <c r="C31" s="679"/>
      <c r="D31" s="679"/>
      <c r="E31" s="680"/>
      <c r="F31" s="673">
        <v>166.8</v>
      </c>
      <c r="G31" s="674"/>
      <c r="H31" s="214" t="s">
        <v>198</v>
      </c>
      <c r="L31" s="682"/>
      <c r="O31" s="61"/>
      <c r="X31"/>
      <c r="Y31"/>
      <c r="Z31" s="73" t="s">
        <v>91</v>
      </c>
      <c r="AJ31" s="132"/>
      <c r="AK31" s="659">
        <f>+IF(AK30=0,"",IF(AK27&lt;AK30,"エラー !：⑩の内数である⑪の量が⑩を超えています",""))</f>
      </c>
      <c r="AL31" s="659"/>
      <c r="AM31" s="659"/>
      <c r="AN31" s="659"/>
      <c r="AO31" s="659"/>
      <c r="AP31" s="659"/>
      <c r="AQ31" s="46"/>
      <c r="AR31" s="660">
        <v>0</v>
      </c>
      <c r="AS31" s="661"/>
      <c r="AT31" s="661"/>
      <c r="AU31" s="166" t="s">
        <v>13</v>
      </c>
      <c r="AV31" s="479"/>
    </row>
    <row r="32" ht="27" customHeight="1" thickBot="1" thickTop="1">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f>+IF(AR31=0,"",IF(AK27&lt;(AR24+AR27+AR31),"エラー !：⑩の内数である（⑫+⑬＋⑭）の量が⑩を超えています",""))</f>
      </c>
      <c r="AS32" s="478"/>
      <c r="AT32" s="478"/>
      <c r="AU32" s="478"/>
    </row>
    <row r="33" ht="27" customHeight="1" thickBot="1">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ht="27" customHeight="1">
      <c r="C34" s="310">
        <f>+IF(F30=0,"",IF(F29&lt;F30,"エラー !：上の表は、⑩の内数である⑪の量が⑩を超えています",""))</f>
      </c>
      <c r="Z34" s="725"/>
      <c r="AA34" s="651"/>
      <c r="AB34" s="651"/>
      <c r="AC34" s="651"/>
      <c r="AD34" s="651"/>
      <c r="AE34" s="651"/>
      <c r="AF34" s="651"/>
      <c r="AG34" s="651"/>
      <c r="AH34" s="651"/>
      <c r="AI34" s="651"/>
      <c r="AJ34" s="651"/>
      <c r="AK34" s="651"/>
      <c r="AL34" s="651"/>
      <c r="AM34" s="651"/>
      <c r="AN34" s="652"/>
      <c r="AO34" s="208"/>
    </row>
    <row r="35" ht="15" customHeight="1">
      <c r="C35" s="309">
        <f>+IF(F31=0,"",IF(F29&lt;F31,"エラー !：上の表は、⑩の内数である⑫の量が⑩を超えています",""))</f>
      </c>
      <c r="AE35" s="70"/>
      <c r="AF35" s="70"/>
      <c r="AG35" s="70"/>
      <c r="AH35" s="70"/>
      <c r="AI35" s="70"/>
      <c r="AJ35" s="70"/>
      <c r="AK35" s="58"/>
      <c r="AL35" s="58"/>
      <c r="AM35" s="58"/>
      <c r="AN35" s="58"/>
      <c r="AO35" s="58"/>
      <c r="AP35" s="58"/>
      <c r="AQ35" s="58"/>
    </row>
    <row r="36" ht="15" customHeight="1">
      <c r="C36" s="309">
        <f>+IF(F32=0,"",IF(F29&lt;F32,"エラー !：上の表は、⑩の内数である⑬の量が⑩を超えています",""))</f>
      </c>
      <c r="AE36" s="70"/>
      <c r="AF36" s="70"/>
      <c r="AG36" s="70"/>
      <c r="AH36" s="70"/>
      <c r="AI36" s="70"/>
      <c r="AJ36" s="70"/>
      <c r="AK36" s="70"/>
      <c r="AL36" s="156"/>
      <c r="AM36" s="156"/>
      <c r="AN36" s="132"/>
      <c r="AO36" s="58"/>
      <c r="AP36" s="58"/>
      <c r="AQ36" s="58"/>
      <c r="AR36" s="58"/>
      <c r="AS36" s="58"/>
      <c r="AT36" s="58"/>
      <c r="AU36" s="58"/>
      <c r="AV36" s="75"/>
    </row>
    <row r="37" ht="15" customHeight="1">
      <c r="C37" s="309">
        <f>+IF(F33=0,"",IF(F29&lt;F33,"エラー !：上の表は、⑩の内数である⑭の量が⑩を超えています",""))</f>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ht="13">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ht="13">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ht="13">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ht="13">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ht="13">
      <c r="H42" s="75"/>
      <c r="I42" s="75"/>
      <c r="J42" s="75"/>
      <c r="Q42" s="75"/>
      <c r="R42" s="75"/>
      <c r="S42" s="75"/>
      <c r="AP42" s="58"/>
      <c r="AQ42" s="58"/>
      <c r="AR42" s="132"/>
      <c r="AS42" s="70"/>
    </row>
    <row r="43">
      <c r="H43" s="75"/>
      <c r="I43" s="75"/>
      <c r="J43" s="75"/>
      <c r="Q43" s="75"/>
      <c r="R43" s="75"/>
      <c r="S43" s="75"/>
      <c r="AV43" s="75"/>
    </row>
    <row r="44">
      <c r="H44" s="75"/>
      <c r="I44" s="75"/>
      <c r="J44" s="75"/>
      <c r="Q44" s="75"/>
      <c r="R44" s="75"/>
      <c r="S44" s="75"/>
      <c r="AV44" s="75"/>
    </row>
    <row r="45">
      <c r="H45" s="75"/>
      <c r="I45" s="75"/>
      <c r="J45" s="75"/>
      <c r="Q45" s="75"/>
      <c r="R45" s="75"/>
      <c r="S45" s="75"/>
    </row>
    <row r="46">
      <c r="H46" s="75"/>
      <c r="I46" s="75"/>
      <c r="J46" s="75"/>
      <c r="Q46" s="75"/>
      <c r="R46" s="75"/>
      <c r="S46" s="75"/>
    </row>
    <row r="47" ht="13">
      <c r="H47" s="75"/>
      <c r="I47" s="75"/>
      <c r="J47" s="75"/>
      <c r="Q47" s="75"/>
      <c r="R47" s="75"/>
      <c r="S47" s="75"/>
      <c r="BG47" s="76"/>
      <c r="BH47" s="76"/>
      <c r="BI47" s="73"/>
    </row>
    <row r="48">
      <c r="H48" s="75"/>
      <c r="I48" s="75"/>
      <c r="J48" s="75"/>
      <c r="Q48" s="75"/>
      <c r="R48" s="75"/>
      <c r="S48" s="75"/>
      <c r="BG48" s="73"/>
    </row>
    <row r="49">
      <c r="G49" s="75"/>
      <c r="H49" s="75"/>
      <c r="I49" s="75"/>
      <c r="J49" s="75"/>
      <c r="Q49" s="75"/>
      <c r="R49" s="75"/>
      <c r="S49" s="75"/>
      <c r="BD49" s="73"/>
      <c r="BE49" s="73"/>
      <c r="BF49" s="73"/>
      <c r="BG49" s="73"/>
    </row>
    <row r="50">
      <c r="G50" s="75"/>
      <c r="H50" s="75"/>
      <c r="I50" s="75"/>
      <c r="J50" s="75"/>
      <c r="Q50" s="75"/>
      <c r="R50" s="75"/>
      <c r="S50" s="75"/>
      <c r="BD50" s="73"/>
      <c r="BE50" s="73"/>
      <c r="BF50" s="73"/>
      <c r="BG50" s="73"/>
    </row>
    <row r="51">
      <c r="G51" s="75"/>
      <c r="H51" s="75"/>
      <c r="I51" s="75"/>
      <c r="J51" s="75"/>
      <c r="Q51" s="75"/>
      <c r="R51" s="75"/>
      <c r="S51" s="75"/>
      <c r="BD51" s="73"/>
      <c r="BE51" s="73"/>
      <c r="BF51" s="73"/>
      <c r="BG51" s="73"/>
    </row>
    <row r="52">
      <c r="G52" s="75"/>
      <c r="H52" s="75"/>
      <c r="I52" s="75"/>
      <c r="J52" s="75"/>
      <c r="Q52" s="75"/>
      <c r="R52" s="75"/>
      <c r="S52" s="75"/>
      <c r="BD52" s="73"/>
      <c r="BE52" s="73"/>
      <c r="BF52" s="73"/>
      <c r="BG52" s="73"/>
    </row>
    <row r="53">
      <c r="G53" s="75"/>
      <c r="H53" s="75"/>
      <c r="I53" s="75"/>
      <c r="J53" s="75"/>
      <c r="Q53" s="75"/>
      <c r="R53" s="75"/>
      <c r="S53" s="75"/>
      <c r="BD53" s="73"/>
      <c r="BF53" s="73"/>
      <c r="BG53" s="73"/>
      <c r="BH53" s="73"/>
      <c r="BI53" s="73"/>
    </row>
    <row r="54">
      <c r="G54" s="75"/>
      <c r="H54" s="75"/>
      <c r="I54" s="75"/>
      <c r="J54" s="75"/>
      <c r="Q54" s="75"/>
      <c r="R54" s="75"/>
      <c r="S54" s="75"/>
      <c r="BC54" s="73"/>
      <c r="BD54" s="77"/>
      <c r="BF54" s="73"/>
      <c r="BG54" s="73"/>
      <c r="BH54" s="73"/>
      <c r="BI54" s="73"/>
    </row>
    <row r="55">
      <c r="G55" s="75"/>
      <c r="H55" s="75"/>
      <c r="I55" s="75"/>
      <c r="J55" s="75"/>
      <c r="Q55" s="75"/>
      <c r="R55" s="75"/>
      <c r="S55" s="75"/>
      <c r="BC55" s="73"/>
      <c r="BD55" s="77"/>
      <c r="BF55" s="73"/>
      <c r="BG55" s="73"/>
      <c r="BH55" s="73"/>
      <c r="BI55" s="73"/>
    </row>
    <row r="56">
      <c r="G56" s="75"/>
      <c r="H56" s="75"/>
      <c r="I56" s="75"/>
      <c r="J56" s="75"/>
      <c r="Q56" s="75"/>
      <c r="R56" s="75"/>
      <c r="S56" s="75"/>
      <c r="BC56" s="73"/>
      <c r="BD56" s="77"/>
      <c r="BF56" s="73"/>
      <c r="BG56" s="73"/>
      <c r="BH56" s="73"/>
      <c r="BI56" s="73"/>
    </row>
    <row r="57">
      <c r="G57" s="75"/>
      <c r="H57" s="75"/>
      <c r="BC57" s="73"/>
      <c r="BD57" s="77"/>
      <c r="BF57" s="73"/>
      <c r="BG57" s="73"/>
      <c r="BH57" s="73"/>
      <c r="BI57" s="73"/>
    </row>
    <row r="58" ht="12.5">
      <c r="G58" s="75"/>
      <c r="H58" s="75"/>
      <c r="K58" s="75"/>
      <c r="L58" s="78"/>
      <c r="M58" s="75"/>
      <c r="N58" s="75"/>
      <c r="BC58" s="73"/>
      <c r="BD58" s="77"/>
      <c r="BF58" s="73"/>
      <c r="BG58" s="73"/>
      <c r="BH58" s="73"/>
      <c r="BI58" s="73"/>
    </row>
    <row r="59">
      <c r="G59" s="75"/>
      <c r="H59" s="75"/>
      <c r="BC59" s="73"/>
      <c r="BD59" s="77"/>
      <c r="BF59" s="73"/>
      <c r="BG59" s="73"/>
      <c r="BH59" s="73"/>
      <c r="BI59" s="73"/>
    </row>
    <row r="60">
      <c r="G60" s="75"/>
      <c r="H60" s="75"/>
      <c r="BC60" s="73"/>
      <c r="BD60" s="77"/>
      <c r="BF60" s="73"/>
      <c r="BG60" s="73"/>
      <c r="BH60" s="73"/>
      <c r="BI60" s="73"/>
    </row>
    <row r="61">
      <c r="G61" s="75"/>
      <c r="H61" s="75"/>
      <c r="BC61" s="73"/>
      <c r="BD61" s="77"/>
      <c r="BF61" s="73"/>
      <c r="BG61" s="73"/>
      <c r="BH61" s="73"/>
      <c r="BI61" s="73"/>
    </row>
    <row r="62">
      <c r="BC62" s="73"/>
      <c r="BD62" s="77"/>
      <c r="BF62" s="73"/>
      <c r="BG62" s="73"/>
      <c r="BH62" s="73"/>
      <c r="BI62" s="73"/>
    </row>
    <row r="63">
      <c r="BC63" s="73"/>
      <c r="BD63" s="77"/>
      <c r="BF63" s="73"/>
      <c r="BG63" s="73"/>
      <c r="BH63" s="73"/>
      <c r="BI63" s="73"/>
    </row>
    <row r="64">
      <c r="BC64" s="73"/>
      <c r="BD64" s="77"/>
      <c r="BF64" s="73"/>
      <c r="BG64" s="73"/>
      <c r="BH64" s="73"/>
      <c r="BI64" s="73"/>
    </row>
    <row r="65">
      <c r="BC65" s="73"/>
      <c r="BD65" s="77"/>
      <c r="BF65" s="73"/>
      <c r="BG65" s="73"/>
      <c r="BH65" s="73"/>
      <c r="BI65" s="73"/>
    </row>
    <row r="66">
      <c r="BC66" s="73"/>
      <c r="BD66" s="77"/>
      <c r="BF66" s="73"/>
      <c r="BG66" s="73"/>
      <c r="BH66" s="73"/>
      <c r="BI66" s="73"/>
    </row>
    <row r="67">
      <c r="BC67" s="73"/>
      <c r="BD67" s="77"/>
      <c r="BF67" s="73"/>
      <c r="BG67" s="73"/>
      <c r="BH67" s="73"/>
      <c r="BI67" s="73"/>
    </row>
    <row r="69" ht="12.5">
      <c r="K69" s="75"/>
      <c r="L69" s="78"/>
      <c r="M69" s="75"/>
      <c r="N69" s="75"/>
    </row>
    <row r="70" ht="12.5">
      <c r="K70" s="75"/>
      <c r="L70" s="78"/>
      <c r="M70" s="75"/>
      <c r="N70" s="75"/>
    </row>
    <row r="71" ht="12.5">
      <c r="K71" s="75"/>
      <c r="L71" s="78"/>
      <c r="M71" s="75"/>
      <c r="N71" s="75"/>
    </row>
    <row r="72" ht="12.5">
      <c r="K72" s="75"/>
      <c r="L72" s="78"/>
      <c r="M72" s="75"/>
      <c r="N72" s="75"/>
    </row>
    <row r="73" ht="12.5">
      <c r="K73" s="75"/>
      <c r="L73" s="78"/>
      <c r="M73" s="75"/>
      <c r="N73" s="75"/>
    </row>
    <row r="74" ht="12.5">
      <c r="K74" s="75"/>
      <c r="L74" s="78"/>
      <c r="M74" s="75"/>
      <c r="N74" s="75"/>
    </row>
    <row r="75" ht="12.5">
      <c r="K75" s="75"/>
      <c r="L75" s="78"/>
      <c r="M75" s="75"/>
      <c r="N75" s="75"/>
    </row>
    <row r="76" ht="12.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3" right="0.5905511811023623" top="0.6299212598425197" bottom="0.3937007874015748" header="0.511811023622047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11">
    <pageSetUpPr fitToPage="1"/>
  </sheetPr>
  <dimension ref="B1:BI76"/>
  <sheetViews>
    <sheetView showGridLines="0" zoomScaleNormal="100" workbookViewId="0">
      <selection pane="topLeft" activeCell="B2" sqref="B2:G3"/>
    </sheetView>
  </sheetViews>
  <sheetFormatPr defaultColWidth="9" defaultRowHeight="1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16384" width="9" style="45" customWidth="1"/>
  </cols>
  <sheetData>
    <row r="1" ht="27" customHeight="1">
      <c r="F1" s="44"/>
      <c r="R1" s="92" t="s">
        <v>96</v>
      </c>
      <c r="S1" s="92" t="s">
        <v>352</v>
      </c>
    </row>
    <row r="2" ht="12" customHeight="1" thickBot="1">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ht="13.4" customHeight="1">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ht="13.5"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f>+表紙!Q29</f>
      </c>
      <c r="AS4" s="731"/>
      <c r="AT4" s="323">
        <f>+表紙!T29</f>
      </c>
      <c r="AU4" s="114"/>
    </row>
    <row r="5"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f>+表紙!F48</f>
      </c>
      <c r="AF5" s="732"/>
      <c r="AG5" s="732"/>
      <c r="AH5" s="732"/>
      <c r="AI5" s="732"/>
      <c r="AJ5" s="732"/>
      <c r="AK5" s="732"/>
      <c r="AL5" s="732"/>
      <c r="AM5" s="732"/>
      <c r="AN5" s="732"/>
      <c r="AO5" s="732"/>
      <c r="AP5" s="732"/>
      <c r="AQ5" s="732"/>
      <c r="AR5" s="732"/>
      <c r="AS5" s="732"/>
      <c r="AT5" s="732"/>
      <c r="AU5" s="732"/>
    </row>
    <row r="6" ht="24.75" customHeight="1" thickBot="1">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ht="28.4" customHeight="1" thickBot="1">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ht="28.4" customHeight="1" thickBot="1" thickTop="1">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ht="24.75" customHeight="1" thickBot="1" thickTop="1">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ht="24.75" customHeight="1" thickBot="1" thickTop="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ht="27" customHeight="1" thickBot="1" thickTop="1">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ht="24.75" customHeight="1" thickBot="1" thickTop="1">
      <c r="F12" s="748">
        <f>+ROUND(O12,1)+ROUND(O15,1)+ROUND(O18,1)+ROUND(O24,1)+O27-ROUND(F15,1)</f>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ht="24.75" customHeight="1" thickBot="1" thickTop="1">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ht="27" customHeight="1" thickBot="1" thickTop="1">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ht="24.75" customHeight="1" thickBot="1">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ht="24.75" customHeight="1" thickBot="1" thickTop="1">
      <c r="J16" s="61"/>
      <c r="K16" s="58"/>
      <c r="L16" s="711"/>
      <c r="M16" s="61"/>
      <c r="O16" s="659">
        <f>+IF(X18=0,"",IF(X18-O18=X18,"エラー！：⑥残さ物量があるのに、④自ら中間処理した量がゼロになっています",""))</f>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ht="27" customHeight="1" thickBot="1" thickTop="1">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ht="24.75" customHeight="1" thickBot="1">
      <c r="J18" s="61"/>
      <c r="K18" s="58"/>
      <c r="L18" s="711"/>
      <c r="M18" s="61"/>
      <c r="O18" s="655"/>
      <c r="P18" s="719"/>
      <c r="Q18" s="719"/>
      <c r="R18" s="719"/>
      <c r="S18" s="57" t="s">
        <v>14</v>
      </c>
      <c r="T18"/>
      <c r="U18" s="270"/>
      <c r="V18"/>
      <c r="W18" s="213"/>
      <c r="X18" s="668">
        <f>+ROUND(AG9,1)+ROUND(AG12,1)+ROUND(AG15,1)+AG18</f>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ht="24.75" customHeight="1" thickBot="1" thickTop="1">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ht="27" customHeight="1" thickBot="1" thickTop="1">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ht="24.75" customHeight="1" thickBot="1">
      <c r="B21" s="687"/>
      <c r="C21" s="687"/>
      <c r="D21" s="687"/>
      <c r="E21" s="687"/>
      <c r="F21" s="687"/>
      <c r="G21" s="687"/>
      <c r="H21" s="687"/>
      <c r="J21" s="61"/>
      <c r="K21" s="58"/>
      <c r="L21" s="711"/>
      <c r="M21" s="61"/>
      <c r="O21" s="655"/>
      <c r="P21" s="720"/>
      <c r="Q21" s="720"/>
      <c r="R21" s="720"/>
      <c r="S21" s="57" t="s">
        <v>13</v>
      </c>
      <c r="T21" s="135"/>
      <c r="U21" s="135"/>
      <c r="V21" s="135"/>
      <c r="W21" s="135"/>
      <c r="X21" s="668">
        <f>+O18-X18</f>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ht="24.75" customHeight="1" thickBot="1" thickTop="1">
      <c r="B22" s="688"/>
      <c r="C22" s="688"/>
      <c r="D22" s="688"/>
      <c r="E22" s="688"/>
      <c r="F22" s="688"/>
      <c r="G22" s="688"/>
      <c r="H22" s="688"/>
      <c r="J22" s="61"/>
      <c r="K22" s="58"/>
      <c r="L22" s="711"/>
      <c r="M22" s="61"/>
      <c r="O22" s="672">
        <f>+IF(O21=0,"",IF(O18&lt;O21,"エラー !：④の内数である⑤の量が④を超えています",""))</f>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ht="27" customHeight="1" thickBot="1" thickTop="1">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ht="27" customHeight="1" thickBot="1">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ht="27" customHeight="1" thickBot="1">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ht="27" customHeight="1" thickBot="1" thickTop="1">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ht="27" customHeight="1" thickBot="1">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ht="27" customHeight="1" thickBot="1" thickTop="1">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f>+IF(AR27=0,"",IF(AK27&lt;(AR24+AR27+AR31),"エラー !：⑩の内数である（⑫+⑬＋⑭）の量が⑩を超えています",""))</f>
      </c>
      <c r="AS28" s="482"/>
      <c r="AT28" s="482"/>
      <c r="AU28" s="482"/>
    </row>
    <row r="29" ht="27" customHeight="1" thickBot="1" thickTop="1">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ht="27" customHeight="1" thickBot="1">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ht="27" customHeight="1" thickBot="1" thickTop="1">
      <c r="B31" s="690" t="s">
        <v>375</v>
      </c>
      <c r="C31" s="679"/>
      <c r="D31" s="679"/>
      <c r="E31" s="680"/>
      <c r="F31" s="673">
        <v>0</v>
      </c>
      <c r="G31" s="674"/>
      <c r="H31" s="214" t="s">
        <v>198</v>
      </c>
      <c r="L31" s="682"/>
      <c r="O31" s="61"/>
      <c r="X31"/>
      <c r="Y31"/>
      <c r="Z31" s="73" t="s">
        <v>91</v>
      </c>
      <c r="AJ31" s="132"/>
      <c r="AK31" s="659">
        <f>+IF(AK30=0,"",IF(AK27&lt;AK30,"エラー !：⑩の内数である⑪の量が⑩を超えています",""))</f>
      </c>
      <c r="AL31" s="659"/>
      <c r="AM31" s="659"/>
      <c r="AN31" s="659"/>
      <c r="AO31" s="659"/>
      <c r="AP31" s="659"/>
      <c r="AQ31" s="46"/>
      <c r="AR31" s="660"/>
      <c r="AS31" s="661"/>
      <c r="AT31" s="661"/>
      <c r="AU31" s="166" t="s">
        <v>13</v>
      </c>
      <c r="AV31" s="479"/>
    </row>
    <row r="32" ht="27" customHeight="1" thickBot="1" thickTop="1">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f>+IF(AR31=0,"",IF(AK27&lt;(AR24+AR27+AR31),"エラー !：⑩の内数である（⑫+⑬＋⑭）の量が⑩を超えています",""))</f>
      </c>
      <c r="AS32" s="478"/>
      <c r="AT32" s="478"/>
      <c r="AU32" s="478"/>
    </row>
    <row r="33" ht="27" customHeight="1" thickBot="1">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ht="27" customHeight="1">
      <c r="C34" s="310">
        <f>+IF(F30=0,"",IF(F29&lt;F30,"エラー !：上の表は、⑩の内数である⑪の量が⑩を超えています",""))</f>
      </c>
      <c r="Z34" s="725"/>
      <c r="AA34" s="651"/>
      <c r="AB34" s="651"/>
      <c r="AC34" s="651"/>
      <c r="AD34" s="651"/>
      <c r="AE34" s="651"/>
      <c r="AF34" s="651"/>
      <c r="AG34" s="651"/>
      <c r="AH34" s="651"/>
      <c r="AI34" s="651"/>
      <c r="AJ34" s="651"/>
      <c r="AK34" s="651"/>
      <c r="AL34" s="651"/>
      <c r="AM34" s="651"/>
      <c r="AN34" s="652"/>
      <c r="AO34" s="208"/>
    </row>
    <row r="35" ht="15" customHeight="1">
      <c r="C35" s="309">
        <f>+IF(F31=0,"",IF(F29&lt;F31,"エラー !：上の表は、⑩の内数である⑫の量が⑩を超えています",""))</f>
      </c>
      <c r="AE35" s="70"/>
      <c r="AF35" s="70"/>
      <c r="AG35" s="70"/>
      <c r="AH35" s="70"/>
      <c r="AI35" s="70"/>
      <c r="AJ35" s="70"/>
      <c r="AK35" s="58"/>
      <c r="AL35" s="58"/>
      <c r="AM35" s="58"/>
      <c r="AN35" s="58"/>
      <c r="AO35" s="58"/>
      <c r="AP35" s="58"/>
      <c r="AQ35" s="58"/>
    </row>
    <row r="36" ht="15" customHeight="1">
      <c r="C36" s="309">
        <f>+IF(F32=0,"",IF(F29&lt;F32,"エラー !：上の表は、⑩の内数である⑬の量が⑩を超えています",""))</f>
      </c>
      <c r="AE36" s="70"/>
      <c r="AF36" s="70"/>
      <c r="AG36" s="70"/>
      <c r="AH36" s="70"/>
      <c r="AI36" s="70"/>
      <c r="AJ36" s="70"/>
      <c r="AK36" s="70"/>
      <c r="AL36" s="156"/>
      <c r="AM36" s="156"/>
      <c r="AN36" s="132"/>
      <c r="AO36" s="58"/>
      <c r="AP36" s="58"/>
      <c r="AQ36" s="58"/>
      <c r="AR36" s="58"/>
      <c r="AS36" s="58"/>
      <c r="AT36" s="58"/>
      <c r="AU36" s="58"/>
      <c r="AV36" s="75"/>
    </row>
    <row r="37" ht="15" customHeight="1">
      <c r="C37" s="309">
        <f>+IF(F33=0,"",IF(F29&lt;F33,"エラー !：上の表は、⑩の内数である⑭の量が⑩を超えています",""))</f>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ht="13">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ht="13">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ht="13">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ht="13">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ht="13">
      <c r="H42" s="75"/>
      <c r="I42" s="75"/>
      <c r="J42" s="75"/>
      <c r="Q42" s="75"/>
      <c r="R42" s="75"/>
      <c r="S42" s="75"/>
      <c r="AP42" s="58"/>
      <c r="AQ42" s="58"/>
      <c r="AR42" s="132"/>
      <c r="AS42" s="70"/>
    </row>
    <row r="43">
      <c r="H43" s="75"/>
      <c r="I43" s="75"/>
      <c r="J43" s="75"/>
      <c r="Q43" s="75"/>
      <c r="R43" s="75"/>
      <c r="S43" s="75"/>
      <c r="AV43" s="75"/>
    </row>
    <row r="44">
      <c r="H44" s="75"/>
      <c r="I44" s="75"/>
      <c r="J44" s="75"/>
      <c r="Q44" s="75"/>
      <c r="R44" s="75"/>
      <c r="S44" s="75"/>
      <c r="AV44" s="75"/>
    </row>
    <row r="45">
      <c r="H45" s="75"/>
      <c r="I45" s="75"/>
      <c r="J45" s="75"/>
      <c r="Q45" s="75"/>
      <c r="R45" s="75"/>
      <c r="S45" s="75"/>
    </row>
    <row r="46">
      <c r="H46" s="75"/>
      <c r="I46" s="75"/>
      <c r="J46" s="75"/>
      <c r="Q46" s="75"/>
      <c r="R46" s="75"/>
      <c r="S46" s="75"/>
    </row>
    <row r="47" ht="13">
      <c r="H47" s="75"/>
      <c r="I47" s="75"/>
      <c r="J47" s="75"/>
      <c r="Q47" s="75"/>
      <c r="R47" s="75"/>
      <c r="S47" s="75"/>
      <c r="BG47" s="76"/>
      <c r="BH47" s="76"/>
      <c r="BI47" s="73"/>
    </row>
    <row r="48">
      <c r="H48" s="75"/>
      <c r="I48" s="75"/>
      <c r="J48" s="75"/>
      <c r="Q48" s="75"/>
      <c r="R48" s="75"/>
      <c r="S48" s="75"/>
      <c r="BG48" s="73"/>
    </row>
    <row r="49">
      <c r="G49" s="75"/>
      <c r="H49" s="75"/>
      <c r="I49" s="75"/>
      <c r="J49" s="75"/>
      <c r="Q49" s="75"/>
      <c r="R49" s="75"/>
      <c r="S49" s="75"/>
      <c r="BD49" s="73"/>
      <c r="BE49" s="73"/>
      <c r="BF49" s="73"/>
      <c r="BG49" s="73"/>
    </row>
    <row r="50">
      <c r="G50" s="75"/>
      <c r="H50" s="75"/>
      <c r="I50" s="75"/>
      <c r="J50" s="75"/>
      <c r="Q50" s="75"/>
      <c r="R50" s="75"/>
      <c r="S50" s="75"/>
      <c r="BD50" s="73"/>
      <c r="BE50" s="73"/>
      <c r="BF50" s="73"/>
      <c r="BG50" s="73"/>
    </row>
    <row r="51">
      <c r="G51" s="75"/>
      <c r="H51" s="75"/>
      <c r="I51" s="75"/>
      <c r="J51" s="75"/>
      <c r="Q51" s="75"/>
      <c r="R51" s="75"/>
      <c r="S51" s="75"/>
      <c r="BD51" s="73"/>
      <c r="BE51" s="73"/>
      <c r="BF51" s="73"/>
      <c r="BG51" s="73"/>
    </row>
    <row r="52">
      <c r="G52" s="75"/>
      <c r="H52" s="75"/>
      <c r="I52" s="75"/>
      <c r="J52" s="75"/>
      <c r="Q52" s="75"/>
      <c r="R52" s="75"/>
      <c r="S52" s="75"/>
      <c r="BD52" s="73"/>
      <c r="BE52" s="73"/>
      <c r="BF52" s="73"/>
      <c r="BG52" s="73"/>
    </row>
    <row r="53">
      <c r="G53" s="75"/>
      <c r="H53" s="75"/>
      <c r="I53" s="75"/>
      <c r="J53" s="75"/>
      <c r="Q53" s="75"/>
      <c r="R53" s="75"/>
      <c r="S53" s="75"/>
      <c r="BD53" s="73"/>
      <c r="BF53" s="73"/>
      <c r="BG53" s="73"/>
      <c r="BH53" s="73"/>
      <c r="BI53" s="73"/>
    </row>
    <row r="54">
      <c r="G54" s="75"/>
      <c r="H54" s="75"/>
      <c r="I54" s="75"/>
      <c r="J54" s="75"/>
      <c r="Q54" s="75"/>
      <c r="R54" s="75"/>
      <c r="S54" s="75"/>
      <c r="BC54" s="73"/>
      <c r="BD54" s="77"/>
      <c r="BF54" s="73"/>
      <c r="BG54" s="73"/>
      <c r="BH54" s="73"/>
      <c r="BI54" s="73"/>
    </row>
    <row r="55">
      <c r="G55" s="75"/>
      <c r="H55" s="75"/>
      <c r="I55" s="75"/>
      <c r="J55" s="75"/>
      <c r="Q55" s="75"/>
      <c r="R55" s="75"/>
      <c r="S55" s="75"/>
      <c r="BC55" s="73"/>
      <c r="BD55" s="77"/>
      <c r="BF55" s="73"/>
      <c r="BG55" s="73"/>
      <c r="BH55" s="73"/>
      <c r="BI55" s="73"/>
    </row>
    <row r="56">
      <c r="G56" s="75"/>
      <c r="H56" s="75"/>
      <c r="I56" s="75"/>
      <c r="J56" s="75"/>
      <c r="Q56" s="75"/>
      <c r="R56" s="75"/>
      <c r="S56" s="75"/>
      <c r="BC56" s="73"/>
      <c r="BD56" s="77"/>
      <c r="BF56" s="73"/>
      <c r="BG56" s="73"/>
      <c r="BH56" s="73"/>
      <c r="BI56" s="73"/>
    </row>
    <row r="57">
      <c r="G57" s="75"/>
      <c r="H57" s="75"/>
      <c r="BC57" s="73"/>
      <c r="BD57" s="77"/>
      <c r="BF57" s="73"/>
      <c r="BG57" s="73"/>
      <c r="BH57" s="73"/>
      <c r="BI57" s="73"/>
    </row>
    <row r="58" ht="12.5">
      <c r="G58" s="75"/>
      <c r="H58" s="75"/>
      <c r="K58" s="75"/>
      <c r="L58" s="78"/>
      <c r="M58" s="75"/>
      <c r="N58" s="75"/>
      <c r="BC58" s="73"/>
      <c r="BD58" s="77"/>
      <c r="BF58" s="73"/>
      <c r="BG58" s="73"/>
      <c r="BH58" s="73"/>
      <c r="BI58" s="73"/>
    </row>
    <row r="59">
      <c r="G59" s="75"/>
      <c r="H59" s="75"/>
      <c r="BC59" s="73"/>
      <c r="BD59" s="77"/>
      <c r="BF59" s="73"/>
      <c r="BG59" s="73"/>
      <c r="BH59" s="73"/>
      <c r="BI59" s="73"/>
    </row>
    <row r="60">
      <c r="G60" s="75"/>
      <c r="H60" s="75"/>
      <c r="BC60" s="73"/>
      <c r="BD60" s="77"/>
      <c r="BF60" s="73"/>
      <c r="BG60" s="73"/>
      <c r="BH60" s="73"/>
      <c r="BI60" s="73"/>
    </row>
    <row r="61">
      <c r="G61" s="75"/>
      <c r="H61" s="75"/>
      <c r="BC61" s="73"/>
      <c r="BD61" s="77"/>
      <c r="BF61" s="73"/>
      <c r="BG61" s="73"/>
      <c r="BH61" s="73"/>
      <c r="BI61" s="73"/>
    </row>
    <row r="62">
      <c r="BC62" s="73"/>
      <c r="BD62" s="77"/>
      <c r="BF62" s="73"/>
      <c r="BG62" s="73"/>
      <c r="BH62" s="73"/>
      <c r="BI62" s="73"/>
    </row>
    <row r="63">
      <c r="BC63" s="73"/>
      <c r="BD63" s="77"/>
      <c r="BF63" s="73"/>
      <c r="BG63" s="73"/>
      <c r="BH63" s="73"/>
      <c r="BI63" s="73"/>
    </row>
    <row r="64">
      <c r="BC64" s="73"/>
      <c r="BD64" s="77"/>
      <c r="BF64" s="73"/>
      <c r="BG64" s="73"/>
      <c r="BH64" s="73"/>
      <c r="BI64" s="73"/>
    </row>
    <row r="65">
      <c r="BC65" s="73"/>
      <c r="BD65" s="77"/>
      <c r="BF65" s="73"/>
      <c r="BG65" s="73"/>
      <c r="BH65" s="73"/>
      <c r="BI65" s="73"/>
    </row>
    <row r="66">
      <c r="BC66" s="73"/>
      <c r="BD66" s="77"/>
      <c r="BF66" s="73"/>
      <c r="BG66" s="73"/>
      <c r="BH66" s="73"/>
      <c r="BI66" s="73"/>
    </row>
    <row r="67">
      <c r="BC67" s="73"/>
      <c r="BD67" s="77"/>
      <c r="BF67" s="73"/>
      <c r="BG67" s="73"/>
      <c r="BH67" s="73"/>
      <c r="BI67" s="73"/>
    </row>
    <row r="69" ht="12.5">
      <c r="K69" s="75"/>
      <c r="L69" s="78"/>
      <c r="M69" s="75"/>
      <c r="N69" s="75"/>
    </row>
    <row r="70" ht="12.5">
      <c r="K70" s="75"/>
      <c r="L70" s="78"/>
      <c r="M70" s="75"/>
      <c r="N70" s="75"/>
    </row>
    <row r="71" ht="12.5">
      <c r="K71" s="75"/>
      <c r="L71" s="78"/>
      <c r="M71" s="75"/>
      <c r="N71" s="75"/>
    </row>
    <row r="72" ht="12.5">
      <c r="K72" s="75"/>
      <c r="L72" s="78"/>
      <c r="M72" s="75"/>
      <c r="N72" s="75"/>
    </row>
    <row r="73" ht="12.5">
      <c r="K73" s="75"/>
      <c r="L73" s="78"/>
      <c r="M73" s="75"/>
      <c r="N73" s="75"/>
    </row>
    <row r="74" ht="12.5">
      <c r="K74" s="75"/>
      <c r="L74" s="78"/>
      <c r="M74" s="75"/>
      <c r="N74" s="75"/>
    </row>
    <row r="75" ht="12.5">
      <c r="K75" s="75"/>
      <c r="L75" s="78"/>
      <c r="M75" s="75"/>
      <c r="N75" s="75"/>
    </row>
    <row r="76" ht="12.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3" right="0.5905511811023623" top="0.6299212598425197" bottom="0.3937007874015748" header="0.511811023622047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9">
    <pageSetUpPr fitToPage="1"/>
  </sheetPr>
  <dimension ref="B1:BI76"/>
  <sheetViews>
    <sheetView showGridLines="0" zoomScaleNormal="100" workbookViewId="0">
      <selection pane="topLeft" activeCell="B2" sqref="B2:G3"/>
    </sheetView>
  </sheetViews>
  <sheetFormatPr defaultColWidth="9" defaultRowHeight="1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16384" width="9" style="45" customWidth="1"/>
  </cols>
  <sheetData>
    <row r="1" ht="27" customHeight="1">
      <c r="F1" s="44"/>
      <c r="R1" s="92" t="s">
        <v>96</v>
      </c>
      <c r="S1" s="92" t="s">
        <v>352</v>
      </c>
    </row>
    <row r="2" ht="12" customHeight="1" thickBot="1">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ht="13.4" customHeight="1">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ht="13.5"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f>+表紙!Q29</f>
      </c>
      <c r="AS4" s="731"/>
      <c r="AT4" s="323">
        <f>+表紙!T29</f>
      </c>
      <c r="AU4" s="114"/>
    </row>
    <row r="5"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f>+表紙!F48</f>
      </c>
      <c r="AF5" s="732"/>
      <c r="AG5" s="732"/>
      <c r="AH5" s="732"/>
      <c r="AI5" s="732"/>
      <c r="AJ5" s="732"/>
      <c r="AK5" s="732"/>
      <c r="AL5" s="732"/>
      <c r="AM5" s="732"/>
      <c r="AN5" s="732"/>
      <c r="AO5" s="732"/>
      <c r="AP5" s="732"/>
      <c r="AQ5" s="732"/>
      <c r="AR5" s="732"/>
      <c r="AS5" s="732"/>
      <c r="AT5" s="732"/>
      <c r="AU5" s="732"/>
    </row>
    <row r="6" ht="24.75" customHeight="1" thickBot="1">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ht="28.4" customHeight="1" thickBot="1">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ht="28.4" customHeight="1" thickBot="1" thickTop="1">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ht="24.75" customHeight="1" thickBot="1" thickTop="1">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ht="24.75" customHeight="1" thickBot="1" thickTop="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ht="27" customHeight="1" thickBot="1" thickTop="1">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ht="24.75" customHeight="1" thickBot="1" thickTop="1">
      <c r="F12" s="748">
        <f>+ROUND(O12,1)+ROUND(O15,1)+ROUND(O18,1)+ROUND(O24,1)+O27-ROUND(F15,1)</f>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ht="24.75" customHeight="1" thickBot="1" thickTop="1">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ht="27" customHeight="1" thickBot="1" thickTop="1">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ht="24.75" customHeight="1" thickBot="1">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ht="24.75" customHeight="1" thickBot="1" thickTop="1">
      <c r="J16" s="61"/>
      <c r="K16" s="58"/>
      <c r="L16" s="711"/>
      <c r="M16" s="61"/>
      <c r="O16" s="659">
        <f>+IF(X18=0,"",IF(X18-O18=X18,"エラー！：⑥残さ物量があるのに、④自ら中間処理した量がゼロになっています",""))</f>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ht="27" customHeight="1" thickBot="1" thickTop="1">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ht="24.75" customHeight="1" thickBot="1">
      <c r="J18" s="61"/>
      <c r="K18" s="58"/>
      <c r="L18" s="711"/>
      <c r="M18" s="61"/>
      <c r="O18" s="655">
        <v>0</v>
      </c>
      <c r="P18" s="719"/>
      <c r="Q18" s="719"/>
      <c r="R18" s="719"/>
      <c r="S18" s="57" t="s">
        <v>14</v>
      </c>
      <c r="T18"/>
      <c r="U18" s="270"/>
      <c r="V18"/>
      <c r="W18" s="213"/>
      <c r="X18" s="668">
        <f>+ROUND(AG9,1)+ROUND(AG12,1)+ROUND(AG15,1)+AG18</f>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ht="24.75" customHeight="1" thickBot="1" thickTop="1">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ht="27" customHeight="1" thickBot="1" thickTop="1">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ht="24.75" customHeight="1" thickBot="1">
      <c r="B21" s="687"/>
      <c r="C21" s="687"/>
      <c r="D21" s="687"/>
      <c r="E21" s="687"/>
      <c r="F21" s="687"/>
      <c r="G21" s="687"/>
      <c r="H21" s="687"/>
      <c r="J21" s="61"/>
      <c r="K21" s="58"/>
      <c r="L21" s="711"/>
      <c r="M21" s="61"/>
      <c r="O21" s="655">
        <v>0</v>
      </c>
      <c r="P21" s="720"/>
      <c r="Q21" s="720"/>
      <c r="R21" s="720"/>
      <c r="S21" s="57" t="s">
        <v>13</v>
      </c>
      <c r="T21" s="135"/>
      <c r="U21" s="135"/>
      <c r="V21" s="135"/>
      <c r="W21" s="135"/>
      <c r="X21" s="668">
        <f>+O18-X18</f>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ht="24.75" customHeight="1" thickBot="1" thickTop="1">
      <c r="B22" s="688"/>
      <c r="C22" s="688"/>
      <c r="D22" s="688"/>
      <c r="E22" s="688"/>
      <c r="F22" s="688"/>
      <c r="G22" s="688"/>
      <c r="H22" s="688"/>
      <c r="J22" s="61"/>
      <c r="K22" s="58"/>
      <c r="L22" s="711"/>
      <c r="M22" s="61"/>
      <c r="O22" s="672">
        <f>+IF(O21=0,"",IF(O18&lt;O21,"エラー !：④の内数である⑤の量が④を超えています",""))</f>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ht="27" customHeight="1" thickBot="1" thickTop="1">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ht="27" customHeight="1" thickBot="1">
      <c r="B24" s="690" t="s">
        <v>200</v>
      </c>
      <c r="C24" s="679"/>
      <c r="D24" s="679"/>
      <c r="E24" s="680"/>
      <c r="F24" s="673">
        <v>410.9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369.8</v>
      </c>
      <c r="AS24" s="669"/>
      <c r="AT24" s="669"/>
      <c r="AU24" s="57" t="s">
        <v>13</v>
      </c>
    </row>
    <row r="25" ht="27" customHeight="1" thickBot="1">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ht="27" customHeight="1" thickBot="1" thickTop="1">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ht="27" customHeight="1" thickBot="1">
      <c r="B27" s="691" t="s">
        <v>371</v>
      </c>
      <c r="C27" s="692"/>
      <c r="D27" s="692"/>
      <c r="E27" s="693"/>
      <c r="F27" s="673">
        <v>0</v>
      </c>
      <c r="G27" s="674"/>
      <c r="H27" s="214" t="s">
        <v>198</v>
      </c>
      <c r="L27" s="682"/>
      <c r="O27" s="684">
        <f>+Q30+ROUND(Q33,1)</f>
        <v>369.8</v>
      </c>
      <c r="P27" s="718"/>
      <c r="Q27" s="718"/>
      <c r="R27" s="718"/>
      <c r="S27" s="49" t="s">
        <v>38</v>
      </c>
      <c r="T27" s="70"/>
      <c r="U27" s="70"/>
      <c r="X27" s="68" t="s">
        <v>39</v>
      </c>
      <c r="Y27" s="71"/>
      <c r="AG27" s="58"/>
      <c r="AH27" s="58"/>
      <c r="AI27" s="58"/>
      <c r="AJ27" s="58"/>
      <c r="AK27" s="668">
        <f>+AG18+O27</f>
        <v>369.8</v>
      </c>
      <c r="AL27" s="669"/>
      <c r="AM27" s="669"/>
      <c r="AN27" s="669"/>
      <c r="AO27" s="57" t="s">
        <v>13</v>
      </c>
      <c r="AP27" s="318"/>
      <c r="AQ27" s="132"/>
      <c r="AR27" s="655">
        <v>0</v>
      </c>
      <c r="AS27" s="656"/>
      <c r="AT27" s="656"/>
      <c r="AU27" s="57" t="s">
        <v>13</v>
      </c>
      <c r="AV27" s="479"/>
    </row>
    <row r="28" ht="27" customHeight="1" thickBot="1" thickTop="1">
      <c r="B28" s="691" t="s">
        <v>372</v>
      </c>
      <c r="C28" s="692"/>
      <c r="D28" s="692"/>
      <c r="E28" s="693"/>
      <c r="F28" s="673">
        <v>0</v>
      </c>
      <c r="G28" s="674"/>
      <c r="H28" s="214" t="s">
        <v>198</v>
      </c>
      <c r="L28" s="682"/>
      <c r="O28" s="61"/>
      <c r="T28" s="58"/>
      <c r="U28" s="58"/>
      <c r="X28" s="726" t="s">
        <v>175</v>
      </c>
      <c r="Y28" s="727"/>
      <c r="Z28" s="670">
        <v>369.8</v>
      </c>
      <c r="AA28" s="671"/>
      <c r="AB28" s="671"/>
      <c r="AC28" s="671"/>
      <c r="AD28" s="671"/>
      <c r="AE28" s="49" t="s">
        <v>13</v>
      </c>
      <c r="AG28" s="58"/>
      <c r="AH28" s="58"/>
      <c r="AM28" s="317"/>
      <c r="AP28" s="318"/>
      <c r="AQ28" s="132"/>
      <c r="AR28" s="482">
        <f>+IF(AR27=0,"",IF(AK27&lt;(AR24+AR27+AR31),"エラー !：⑩の内数である（⑫+⑬＋⑭）の量が⑩を超えています",""))</f>
      </c>
      <c r="AS28" s="482"/>
      <c r="AT28" s="482"/>
      <c r="AU28" s="482"/>
    </row>
    <row r="29" ht="27" customHeight="1" thickBot="1" thickTop="1">
      <c r="B29" s="691" t="s">
        <v>373</v>
      </c>
      <c r="C29" s="692"/>
      <c r="D29" s="692"/>
      <c r="E29" s="693"/>
      <c r="F29" s="673">
        <v>410.9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ht="27" customHeight="1" thickBot="1">
      <c r="B30" s="690" t="s">
        <v>374</v>
      </c>
      <c r="C30" s="679"/>
      <c r="D30" s="679"/>
      <c r="E30" s="680"/>
      <c r="F30" s="673">
        <v>227.1</v>
      </c>
      <c r="G30" s="674"/>
      <c r="H30" s="214" t="s">
        <v>198</v>
      </c>
      <c r="L30" s="682"/>
      <c r="O30" s="61"/>
      <c r="Q30" s="684">
        <f>+ROUND(Z28,1)+ROUND(Z29,1)+ROUND(Z30,1)</f>
        <v>369.8</v>
      </c>
      <c r="R30" s="718"/>
      <c r="S30" s="718"/>
      <c r="T30" s="718"/>
      <c r="U30" s="49" t="s">
        <v>16</v>
      </c>
      <c r="X30" s="726" t="s">
        <v>186</v>
      </c>
      <c r="Y30" s="727"/>
      <c r="Z30" s="670"/>
      <c r="AA30" s="671"/>
      <c r="AB30" s="671"/>
      <c r="AC30" s="671"/>
      <c r="AD30" s="671"/>
      <c r="AE30" s="49" t="s">
        <v>13</v>
      </c>
      <c r="AK30" s="655">
        <v>204.4</v>
      </c>
      <c r="AL30" s="656"/>
      <c r="AM30" s="656"/>
      <c r="AN30" s="656"/>
      <c r="AO30" s="57" t="s">
        <v>13</v>
      </c>
      <c r="AR30" s="667"/>
      <c r="AS30" s="664"/>
      <c r="AT30" s="664"/>
      <c r="AU30" s="665"/>
    </row>
    <row r="31" ht="27" customHeight="1" thickBot="1" thickTop="1">
      <c r="B31" s="690" t="s">
        <v>375</v>
      </c>
      <c r="C31" s="679"/>
      <c r="D31" s="679"/>
      <c r="E31" s="680"/>
      <c r="F31" s="673">
        <v>410.9</v>
      </c>
      <c r="G31" s="674"/>
      <c r="H31" s="214" t="s">
        <v>198</v>
      </c>
      <c r="L31" s="682"/>
      <c r="O31" s="61"/>
      <c r="X31"/>
      <c r="Y31"/>
      <c r="Z31" s="73" t="s">
        <v>91</v>
      </c>
      <c r="AJ31" s="132"/>
      <c r="AK31" s="659">
        <f>+IF(AK30=0,"",IF(AK27&lt;AK30,"エラー !：⑩の内数である⑪の量が⑩を超えています",""))</f>
      </c>
      <c r="AL31" s="659"/>
      <c r="AM31" s="659"/>
      <c r="AN31" s="659"/>
      <c r="AO31" s="659"/>
      <c r="AP31" s="659"/>
      <c r="AQ31" s="46"/>
      <c r="AR31" s="660">
        <v>0</v>
      </c>
      <c r="AS31" s="661"/>
      <c r="AT31" s="661"/>
      <c r="AU31" s="166" t="s">
        <v>13</v>
      </c>
      <c r="AV31" s="479"/>
    </row>
    <row r="32" ht="27" customHeight="1" thickBot="1" thickTop="1">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f>+IF(AR31=0,"",IF(AK27&lt;(AR24+AR27+AR31),"エラー !：⑩の内数である（⑫+⑬＋⑭）の量が⑩を超えています",""))</f>
      </c>
      <c r="AS32" s="478"/>
      <c r="AT32" s="478"/>
      <c r="AU32" s="478"/>
    </row>
    <row r="33" ht="27" customHeight="1" thickBot="1">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ht="27" customHeight="1">
      <c r="C34" s="310">
        <f>+IF(F30=0,"",IF(F29&lt;F30,"エラー !：上の表は、⑩の内数である⑪の量が⑩を超えています",""))</f>
      </c>
      <c r="Z34" s="725"/>
      <c r="AA34" s="651"/>
      <c r="AB34" s="651"/>
      <c r="AC34" s="651"/>
      <c r="AD34" s="651"/>
      <c r="AE34" s="651"/>
      <c r="AF34" s="651"/>
      <c r="AG34" s="651"/>
      <c r="AH34" s="651"/>
      <c r="AI34" s="651"/>
      <c r="AJ34" s="651"/>
      <c r="AK34" s="651"/>
      <c r="AL34" s="651"/>
      <c r="AM34" s="651"/>
      <c r="AN34" s="652"/>
      <c r="AO34" s="208"/>
    </row>
    <row r="35" ht="15" customHeight="1">
      <c r="C35" s="309">
        <f>+IF(F31=0,"",IF(F29&lt;F31,"エラー !：上の表は、⑩の内数である⑫の量が⑩を超えています",""))</f>
      </c>
      <c r="AE35" s="70"/>
      <c r="AF35" s="70"/>
      <c r="AG35" s="70"/>
      <c r="AH35" s="70"/>
      <c r="AI35" s="70"/>
      <c r="AJ35" s="70"/>
      <c r="AK35" s="58"/>
      <c r="AL35" s="58"/>
      <c r="AM35" s="58"/>
      <c r="AN35" s="58"/>
      <c r="AO35" s="58"/>
      <c r="AP35" s="58"/>
      <c r="AQ35" s="58"/>
    </row>
    <row r="36" ht="15" customHeight="1">
      <c r="C36" s="309">
        <f>+IF(F32=0,"",IF(F29&lt;F32,"エラー !：上の表は、⑩の内数である⑬の量が⑩を超えています",""))</f>
      </c>
      <c r="AE36" s="70"/>
      <c r="AF36" s="70"/>
      <c r="AG36" s="70"/>
      <c r="AH36" s="70"/>
      <c r="AI36" s="70"/>
      <c r="AJ36" s="70"/>
      <c r="AK36" s="70"/>
      <c r="AL36" s="156"/>
      <c r="AM36" s="156"/>
      <c r="AN36" s="132"/>
      <c r="AO36" s="58"/>
      <c r="AP36" s="58"/>
      <c r="AQ36" s="58"/>
      <c r="AR36" s="58"/>
      <c r="AS36" s="58"/>
      <c r="AT36" s="58"/>
      <c r="AU36" s="58"/>
      <c r="AV36" s="75"/>
    </row>
    <row r="37" ht="15" customHeight="1">
      <c r="C37" s="309">
        <f>+IF(F33=0,"",IF(F29&lt;F33,"エラー !：上の表は、⑩の内数である⑭の量が⑩を超えています",""))</f>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ht="13">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ht="13">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ht="13">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ht="13">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ht="13">
      <c r="H42" s="75"/>
      <c r="I42" s="75"/>
      <c r="J42" s="75"/>
      <c r="Q42" s="75"/>
      <c r="R42" s="75"/>
      <c r="S42" s="75"/>
      <c r="AP42" s="58"/>
      <c r="AQ42" s="58"/>
      <c r="AR42" s="132"/>
      <c r="AS42" s="70"/>
    </row>
    <row r="43">
      <c r="H43" s="75"/>
      <c r="I43" s="75"/>
      <c r="J43" s="75"/>
      <c r="Q43" s="75"/>
      <c r="R43" s="75"/>
      <c r="S43" s="75"/>
      <c r="AV43" s="75"/>
    </row>
    <row r="44">
      <c r="H44" s="75"/>
      <c r="I44" s="75"/>
      <c r="J44" s="75"/>
      <c r="Q44" s="75"/>
      <c r="R44" s="75"/>
      <c r="S44" s="75"/>
      <c r="AV44" s="75"/>
    </row>
    <row r="45">
      <c r="H45" s="75"/>
      <c r="I45" s="75"/>
      <c r="J45" s="75"/>
      <c r="Q45" s="75"/>
      <c r="R45" s="75"/>
      <c r="S45" s="75"/>
    </row>
    <row r="46">
      <c r="H46" s="75"/>
      <c r="I46" s="75"/>
      <c r="J46" s="75"/>
      <c r="Q46" s="75"/>
      <c r="R46" s="75"/>
      <c r="S46" s="75"/>
    </row>
    <row r="47" ht="13">
      <c r="H47" s="75"/>
      <c r="I47" s="75"/>
      <c r="J47" s="75"/>
      <c r="Q47" s="75"/>
      <c r="R47" s="75"/>
      <c r="S47" s="75"/>
      <c r="BG47" s="76"/>
      <c r="BH47" s="76"/>
      <c r="BI47" s="73"/>
    </row>
    <row r="48">
      <c r="H48" s="75"/>
      <c r="I48" s="75"/>
      <c r="J48" s="75"/>
      <c r="Q48" s="75"/>
      <c r="R48" s="75"/>
      <c r="S48" s="75"/>
      <c r="BG48" s="73"/>
    </row>
    <row r="49">
      <c r="G49" s="75"/>
      <c r="H49" s="75"/>
      <c r="I49" s="75"/>
      <c r="J49" s="75"/>
      <c r="Q49" s="75"/>
      <c r="R49" s="75"/>
      <c r="S49" s="75"/>
      <c r="BD49" s="73"/>
      <c r="BE49" s="73"/>
      <c r="BF49" s="73"/>
      <c r="BG49" s="73"/>
    </row>
    <row r="50">
      <c r="G50" s="75"/>
      <c r="H50" s="75"/>
      <c r="I50" s="75"/>
      <c r="J50" s="75"/>
      <c r="Q50" s="75"/>
      <c r="R50" s="75"/>
      <c r="S50" s="75"/>
      <c r="BD50" s="73"/>
      <c r="BE50" s="73"/>
      <c r="BF50" s="73"/>
      <c r="BG50" s="73"/>
    </row>
    <row r="51">
      <c r="G51" s="75"/>
      <c r="H51" s="75"/>
      <c r="I51" s="75"/>
      <c r="J51" s="75"/>
      <c r="Q51" s="75"/>
      <c r="R51" s="75"/>
      <c r="S51" s="75"/>
      <c r="BD51" s="73"/>
      <c r="BE51" s="73"/>
      <c r="BF51" s="73"/>
      <c r="BG51" s="73"/>
    </row>
    <row r="52">
      <c r="G52" s="75"/>
      <c r="H52" s="75"/>
      <c r="I52" s="75"/>
      <c r="J52" s="75"/>
      <c r="Q52" s="75"/>
      <c r="R52" s="75"/>
      <c r="S52" s="75"/>
      <c r="BD52" s="73"/>
      <c r="BE52" s="73"/>
      <c r="BF52" s="73"/>
      <c r="BG52" s="73"/>
    </row>
    <row r="53">
      <c r="G53" s="75"/>
      <c r="H53" s="75"/>
      <c r="I53" s="75"/>
      <c r="J53" s="75"/>
      <c r="Q53" s="75"/>
      <c r="R53" s="75"/>
      <c r="S53" s="75"/>
      <c r="BD53" s="73"/>
      <c r="BF53" s="73"/>
      <c r="BG53" s="73"/>
      <c r="BH53" s="73"/>
      <c r="BI53" s="73"/>
    </row>
    <row r="54">
      <c r="G54" s="75"/>
      <c r="H54" s="75"/>
      <c r="I54" s="75"/>
      <c r="J54" s="75"/>
      <c r="Q54" s="75"/>
      <c r="R54" s="75"/>
      <c r="S54" s="75"/>
      <c r="BC54" s="73"/>
      <c r="BD54" s="77"/>
      <c r="BF54" s="73"/>
      <c r="BG54" s="73"/>
      <c r="BH54" s="73"/>
      <c r="BI54" s="73"/>
    </row>
    <row r="55">
      <c r="G55" s="75"/>
      <c r="H55" s="75"/>
      <c r="I55" s="75"/>
      <c r="J55" s="75"/>
      <c r="Q55" s="75"/>
      <c r="R55" s="75"/>
      <c r="S55" s="75"/>
      <c r="BC55" s="73"/>
      <c r="BD55" s="77"/>
      <c r="BF55" s="73"/>
      <c r="BG55" s="73"/>
      <c r="BH55" s="73"/>
      <c r="BI55" s="73"/>
    </row>
    <row r="56">
      <c r="G56" s="75"/>
      <c r="H56" s="75"/>
      <c r="I56" s="75"/>
      <c r="J56" s="75"/>
      <c r="Q56" s="75"/>
      <c r="R56" s="75"/>
      <c r="S56" s="75"/>
      <c r="BC56" s="73"/>
      <c r="BD56" s="77"/>
      <c r="BF56" s="73"/>
      <c r="BG56" s="73"/>
      <c r="BH56" s="73"/>
      <c r="BI56" s="73"/>
    </row>
    <row r="57">
      <c r="G57" s="75"/>
      <c r="H57" s="75"/>
      <c r="BC57" s="73"/>
      <c r="BD57" s="77"/>
      <c r="BF57" s="73"/>
      <c r="BG57" s="73"/>
      <c r="BH57" s="73"/>
      <c r="BI57" s="73"/>
    </row>
    <row r="58" ht="12.5">
      <c r="G58" s="75"/>
      <c r="H58" s="75"/>
      <c r="K58" s="75"/>
      <c r="L58" s="78"/>
      <c r="M58" s="75"/>
      <c r="N58" s="75"/>
      <c r="BC58" s="73"/>
      <c r="BD58" s="77"/>
      <c r="BF58" s="73"/>
      <c r="BG58" s="73"/>
      <c r="BH58" s="73"/>
      <c r="BI58" s="73"/>
    </row>
    <row r="59">
      <c r="G59" s="75"/>
      <c r="H59" s="75"/>
      <c r="BC59" s="73"/>
      <c r="BD59" s="77"/>
      <c r="BF59" s="73"/>
      <c r="BG59" s="73"/>
      <c r="BH59" s="73"/>
      <c r="BI59" s="73"/>
    </row>
    <row r="60">
      <c r="G60" s="75"/>
      <c r="H60" s="75"/>
      <c r="BC60" s="73"/>
      <c r="BD60" s="77"/>
      <c r="BF60" s="73"/>
      <c r="BG60" s="73"/>
      <c r="BH60" s="73"/>
      <c r="BI60" s="73"/>
    </row>
    <row r="61">
      <c r="G61" s="75"/>
      <c r="H61" s="75"/>
      <c r="BC61" s="73"/>
      <c r="BD61" s="77"/>
      <c r="BF61" s="73"/>
      <c r="BG61" s="73"/>
      <c r="BH61" s="73"/>
      <c r="BI61" s="73"/>
    </row>
    <row r="62">
      <c r="BC62" s="73"/>
      <c r="BD62" s="77"/>
      <c r="BF62" s="73"/>
      <c r="BG62" s="73"/>
      <c r="BH62" s="73"/>
      <c r="BI62" s="73"/>
    </row>
    <row r="63">
      <c r="BC63" s="73"/>
      <c r="BD63" s="77"/>
      <c r="BF63" s="73"/>
      <c r="BG63" s="73"/>
      <c r="BH63" s="73"/>
      <c r="BI63" s="73"/>
    </row>
    <row r="64">
      <c r="BC64" s="73"/>
      <c r="BD64" s="77"/>
      <c r="BF64" s="73"/>
      <c r="BG64" s="73"/>
      <c r="BH64" s="73"/>
      <c r="BI64" s="73"/>
    </row>
    <row r="65">
      <c r="BC65" s="73"/>
      <c r="BD65" s="77"/>
      <c r="BF65" s="73"/>
      <c r="BG65" s="73"/>
      <c r="BH65" s="73"/>
      <c r="BI65" s="73"/>
    </row>
    <row r="66">
      <c r="BC66" s="73"/>
      <c r="BD66" s="77"/>
      <c r="BF66" s="73"/>
      <c r="BG66" s="73"/>
      <c r="BH66" s="73"/>
      <c r="BI66" s="73"/>
    </row>
    <row r="67">
      <c r="BC67" s="73"/>
      <c r="BD67" s="77"/>
      <c r="BF67" s="73"/>
      <c r="BG67" s="73"/>
      <c r="BH67" s="73"/>
      <c r="BI67" s="73"/>
    </row>
    <row r="69" ht="12.5">
      <c r="K69" s="75"/>
      <c r="L69" s="78"/>
      <c r="M69" s="75"/>
      <c r="N69" s="75"/>
    </row>
    <row r="70" ht="12.5">
      <c r="K70" s="75"/>
      <c r="L70" s="78"/>
      <c r="M70" s="75"/>
      <c r="N70" s="75"/>
    </row>
    <row r="71" ht="12.5">
      <c r="K71" s="75"/>
      <c r="L71" s="78"/>
      <c r="M71" s="75"/>
      <c r="N71" s="75"/>
    </row>
    <row r="72" ht="12.5">
      <c r="K72" s="75"/>
      <c r="L72" s="78"/>
      <c r="M72" s="75"/>
      <c r="N72" s="75"/>
    </row>
    <row r="73" ht="12.5">
      <c r="K73" s="75"/>
      <c r="L73" s="78"/>
      <c r="M73" s="75"/>
      <c r="N73" s="75"/>
    </row>
    <row r="74" ht="12.5">
      <c r="K74" s="75"/>
      <c r="L74" s="78"/>
      <c r="M74" s="75"/>
      <c r="N74" s="75"/>
    </row>
    <row r="75" ht="12.5">
      <c r="K75" s="75"/>
      <c r="L75" s="78"/>
      <c r="M75" s="75"/>
      <c r="N75" s="75"/>
    </row>
    <row r="76" ht="12.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3" right="0.5905511811023623" top="0.6299212598425197" bottom="0.3937007874015748" header="0.511811023622047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19">
    <pageSetUpPr fitToPage="1"/>
  </sheetPr>
  <dimension ref="B1:BI76"/>
  <sheetViews>
    <sheetView showGridLines="0" zoomScaleNormal="100" workbookViewId="0">
      <selection pane="topLeft" activeCell="B2" sqref="B2:G3"/>
    </sheetView>
  </sheetViews>
  <sheetFormatPr defaultColWidth="9" defaultRowHeight="1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16384" width="9" style="45" customWidth="1"/>
  </cols>
  <sheetData>
    <row r="1" ht="27" customHeight="1">
      <c r="F1" s="44"/>
      <c r="R1" s="92" t="s">
        <v>96</v>
      </c>
      <c r="S1" s="92" t="s">
        <v>352</v>
      </c>
    </row>
    <row r="2" ht="12" customHeight="1" thickBot="1">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ht="13.4" customHeight="1">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ht="13.5"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f>+表紙!Q29</f>
      </c>
      <c r="AS4" s="731"/>
      <c r="AT4" s="323">
        <f>+表紙!T29</f>
      </c>
      <c r="AU4" s="114"/>
    </row>
    <row r="5"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f>+表紙!F48</f>
      </c>
      <c r="AF5" s="732"/>
      <c r="AG5" s="732"/>
      <c r="AH5" s="732"/>
      <c r="AI5" s="732"/>
      <c r="AJ5" s="732"/>
      <c r="AK5" s="732"/>
      <c r="AL5" s="732"/>
      <c r="AM5" s="732"/>
      <c r="AN5" s="732"/>
      <c r="AO5" s="732"/>
      <c r="AP5" s="732"/>
      <c r="AQ5" s="732"/>
      <c r="AR5" s="732"/>
      <c r="AS5" s="732"/>
      <c r="AT5" s="732"/>
      <c r="AU5" s="732"/>
    </row>
    <row r="6" ht="24.75" customHeight="1" thickBot="1">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ht="28.4" customHeight="1" thickBot="1">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ht="28.4" customHeight="1" thickBot="1" thickTop="1">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ht="24.75" customHeight="1" thickBot="1" thickTop="1">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ht="24.75" customHeight="1" thickBot="1" thickTop="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ht="27" customHeight="1" thickBot="1" thickTop="1">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ht="24.75" customHeight="1" thickBot="1" thickTop="1">
      <c r="F12" s="748">
        <f>+ROUND(O12,1)+ROUND(O15,1)+ROUND(O18,1)+ROUND(O24,1)+O27-ROUND(F15,1)</f>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ht="24.75" customHeight="1" thickBot="1" thickTop="1">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ht="27" customHeight="1" thickBot="1" thickTop="1">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ht="24.75" customHeight="1" thickBot="1">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ht="24.75" customHeight="1" thickBot="1" thickTop="1">
      <c r="J16" s="61"/>
      <c r="K16" s="58"/>
      <c r="L16" s="711"/>
      <c r="M16" s="61"/>
      <c r="O16" s="659">
        <f>+IF(X18=0,"",IF(X18-O18=X18,"エラー！：⑥残さ物量があるのに、④自ら中間処理した量がゼロになっています",""))</f>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ht="27" customHeight="1" thickBot="1" thickTop="1">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ht="24.75" customHeight="1" thickBot="1">
      <c r="J18" s="61"/>
      <c r="K18" s="58"/>
      <c r="L18" s="711"/>
      <c r="M18" s="61"/>
      <c r="O18" s="655"/>
      <c r="P18" s="719"/>
      <c r="Q18" s="719"/>
      <c r="R18" s="719"/>
      <c r="S18" s="57" t="s">
        <v>14</v>
      </c>
      <c r="T18"/>
      <c r="U18" s="270"/>
      <c r="V18"/>
      <c r="W18" s="213"/>
      <c r="X18" s="668">
        <f>+ROUND(AG9,1)+ROUND(AG12,1)+ROUND(AG15,1)+AG18</f>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ht="24.75" customHeight="1" thickBot="1" thickTop="1">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ht="27" customHeight="1" thickBot="1" thickTop="1">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ht="24.75" customHeight="1" thickBot="1">
      <c r="B21" s="687"/>
      <c r="C21" s="687"/>
      <c r="D21" s="687"/>
      <c r="E21" s="687"/>
      <c r="F21" s="687"/>
      <c r="G21" s="687"/>
      <c r="H21" s="687"/>
      <c r="J21" s="61"/>
      <c r="K21" s="58"/>
      <c r="L21" s="711"/>
      <c r="M21" s="61"/>
      <c r="O21" s="655"/>
      <c r="P21" s="720"/>
      <c r="Q21" s="720"/>
      <c r="R21" s="720"/>
      <c r="S21" s="57" t="s">
        <v>13</v>
      </c>
      <c r="T21" s="135"/>
      <c r="U21" s="135"/>
      <c r="V21" s="135"/>
      <c r="W21" s="135"/>
      <c r="X21" s="668">
        <f>+O18-X18</f>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ht="24.75" customHeight="1" thickBot="1" thickTop="1">
      <c r="B22" s="688"/>
      <c r="C22" s="688"/>
      <c r="D22" s="688"/>
      <c r="E22" s="688"/>
      <c r="F22" s="688"/>
      <c r="G22" s="688"/>
      <c r="H22" s="688"/>
      <c r="J22" s="61"/>
      <c r="K22" s="58"/>
      <c r="L22" s="711"/>
      <c r="M22" s="61"/>
      <c r="O22" s="672">
        <f>+IF(O21=0,"",IF(O18&lt;O21,"エラー !：④の内数である⑤の量が④を超えています",""))</f>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ht="27" customHeight="1" thickBot="1" thickTop="1">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ht="27" customHeight="1" thickBot="1">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ht="27" customHeight="1" thickBot="1">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ht="27" customHeight="1" thickBot="1" thickTop="1">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ht="27" customHeight="1" thickBot="1">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ht="27" customHeight="1" thickBot="1" thickTop="1">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f>+IF(AR27=0,"",IF(AK27&lt;(AR24+AR27+AR31),"エラー !：⑩の内数である（⑫+⑬＋⑭）の量が⑩を超えています",""))</f>
      </c>
      <c r="AS28" s="482"/>
      <c r="AT28" s="482"/>
      <c r="AU28" s="482"/>
    </row>
    <row r="29" ht="27" customHeight="1" thickBot="1" thickTop="1">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ht="27" customHeight="1" thickBot="1">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ht="27" customHeight="1" thickBot="1" thickTop="1">
      <c r="B31" s="690" t="s">
        <v>375</v>
      </c>
      <c r="C31" s="679"/>
      <c r="D31" s="679"/>
      <c r="E31" s="680"/>
      <c r="F31" s="673">
        <v>0</v>
      </c>
      <c r="G31" s="674"/>
      <c r="H31" s="214" t="s">
        <v>198</v>
      </c>
      <c r="L31" s="682"/>
      <c r="O31" s="61"/>
      <c r="X31"/>
      <c r="Y31"/>
      <c r="Z31" s="73" t="s">
        <v>91</v>
      </c>
      <c r="AJ31" s="132"/>
      <c r="AK31" s="659">
        <f>+IF(AK30=0,"",IF(AK27&lt;AK30,"エラー !：⑩の内数である⑪の量が⑩を超えています",""))</f>
      </c>
      <c r="AL31" s="659"/>
      <c r="AM31" s="659"/>
      <c r="AN31" s="659"/>
      <c r="AO31" s="659"/>
      <c r="AP31" s="659"/>
      <c r="AQ31" s="46"/>
      <c r="AR31" s="660"/>
      <c r="AS31" s="661"/>
      <c r="AT31" s="661"/>
      <c r="AU31" s="166" t="s">
        <v>13</v>
      </c>
      <c r="AV31" s="479"/>
    </row>
    <row r="32" ht="27" customHeight="1" thickBot="1" thickTop="1">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f>+IF(AR31=0,"",IF(AK27&lt;(AR24+AR27+AR31),"エラー !：⑩の内数である（⑫+⑬＋⑭）の量が⑩を超えています",""))</f>
      </c>
      <c r="AS32" s="478"/>
      <c r="AT32" s="478"/>
      <c r="AU32" s="478"/>
    </row>
    <row r="33" ht="27" customHeight="1" thickBot="1">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ht="27" customHeight="1">
      <c r="C34" s="310">
        <f>+IF(F30=0,"",IF(F29&lt;F30,"エラー !：上の表は、⑩の内数である⑪の量が⑩を超えています",""))</f>
      </c>
      <c r="Z34" s="725"/>
      <c r="AA34" s="651"/>
      <c r="AB34" s="651"/>
      <c r="AC34" s="651"/>
      <c r="AD34" s="651"/>
      <c r="AE34" s="651"/>
      <c r="AF34" s="651"/>
      <c r="AG34" s="651"/>
      <c r="AH34" s="651"/>
      <c r="AI34" s="651"/>
      <c r="AJ34" s="651"/>
      <c r="AK34" s="651"/>
      <c r="AL34" s="651"/>
      <c r="AM34" s="651"/>
      <c r="AN34" s="652"/>
      <c r="AO34" s="208"/>
    </row>
    <row r="35" ht="15" customHeight="1">
      <c r="C35" s="309">
        <f>+IF(F31=0,"",IF(F29&lt;F31,"エラー !：上の表は、⑩の内数である⑫の量が⑩を超えています",""))</f>
      </c>
      <c r="AE35" s="70"/>
      <c r="AF35" s="70"/>
      <c r="AG35" s="70"/>
      <c r="AH35" s="70"/>
      <c r="AI35" s="70"/>
      <c r="AJ35" s="70"/>
      <c r="AK35" s="58"/>
      <c r="AL35" s="58"/>
      <c r="AM35" s="58"/>
      <c r="AN35" s="58"/>
      <c r="AO35" s="58"/>
      <c r="AP35" s="58"/>
      <c r="AQ35" s="58"/>
    </row>
    <row r="36" ht="15" customHeight="1">
      <c r="C36" s="309">
        <f>+IF(F32=0,"",IF(F29&lt;F32,"エラー !：上の表は、⑩の内数である⑬の量が⑩を超えています",""))</f>
      </c>
      <c r="AE36" s="70"/>
      <c r="AF36" s="70"/>
      <c r="AG36" s="70"/>
      <c r="AH36" s="70"/>
      <c r="AI36" s="70"/>
      <c r="AJ36" s="70"/>
      <c r="AK36" s="70"/>
      <c r="AL36" s="156"/>
      <c r="AM36" s="156"/>
      <c r="AN36" s="132"/>
      <c r="AO36" s="58"/>
      <c r="AP36" s="58"/>
      <c r="AQ36" s="58"/>
      <c r="AR36" s="58"/>
      <c r="AS36" s="58"/>
      <c r="AT36" s="58"/>
      <c r="AU36" s="58"/>
      <c r="AV36" s="75"/>
    </row>
    <row r="37" ht="15" customHeight="1">
      <c r="C37" s="309">
        <f>+IF(F33=0,"",IF(F29&lt;F33,"エラー !：上の表は、⑩の内数である⑭の量が⑩を超えています",""))</f>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ht="13">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ht="13">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ht="13">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ht="13">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ht="13">
      <c r="H42" s="75"/>
      <c r="I42" s="75"/>
      <c r="J42" s="75"/>
      <c r="Q42" s="75"/>
      <c r="R42" s="75"/>
      <c r="S42" s="75"/>
      <c r="AP42" s="58"/>
      <c r="AQ42" s="58"/>
      <c r="AR42" s="132"/>
      <c r="AS42" s="70"/>
    </row>
    <row r="43">
      <c r="H43" s="75"/>
      <c r="I43" s="75"/>
      <c r="J43" s="75"/>
      <c r="Q43" s="75"/>
      <c r="R43" s="75"/>
      <c r="S43" s="75"/>
      <c r="AV43" s="75"/>
    </row>
    <row r="44">
      <c r="H44" s="75"/>
      <c r="I44" s="75"/>
      <c r="J44" s="75"/>
      <c r="Q44" s="75"/>
      <c r="R44" s="75"/>
      <c r="S44" s="75"/>
      <c r="AV44" s="75"/>
    </row>
    <row r="45">
      <c r="H45" s="75"/>
      <c r="I45" s="75"/>
      <c r="J45" s="75"/>
      <c r="Q45" s="75"/>
      <c r="R45" s="75"/>
      <c r="S45" s="75"/>
    </row>
    <row r="46">
      <c r="H46" s="75"/>
      <c r="I46" s="75"/>
      <c r="J46" s="75"/>
      <c r="Q46" s="75"/>
      <c r="R46" s="75"/>
      <c r="S46" s="75"/>
    </row>
    <row r="47" ht="13">
      <c r="H47" s="75"/>
      <c r="I47" s="75"/>
      <c r="J47" s="75"/>
      <c r="Q47" s="75"/>
      <c r="R47" s="75"/>
      <c r="S47" s="75"/>
      <c r="BG47" s="76"/>
      <c r="BH47" s="76"/>
      <c r="BI47" s="73"/>
    </row>
    <row r="48">
      <c r="H48" s="75"/>
      <c r="I48" s="75"/>
      <c r="J48" s="75"/>
      <c r="Q48" s="75"/>
      <c r="R48" s="75"/>
      <c r="S48" s="75"/>
      <c r="BG48" s="73"/>
    </row>
    <row r="49">
      <c r="G49" s="75"/>
      <c r="H49" s="75"/>
      <c r="I49" s="75"/>
      <c r="J49" s="75"/>
      <c r="Q49" s="75"/>
      <c r="R49" s="75"/>
      <c r="S49" s="75"/>
      <c r="BD49" s="73"/>
      <c r="BE49" s="73"/>
      <c r="BF49" s="73"/>
      <c r="BG49" s="73"/>
    </row>
    <row r="50">
      <c r="G50" s="75"/>
      <c r="H50" s="75"/>
      <c r="I50" s="75"/>
      <c r="J50" s="75"/>
      <c r="Q50" s="75"/>
      <c r="R50" s="75"/>
      <c r="S50" s="75"/>
      <c r="BD50" s="73"/>
      <c r="BE50" s="73"/>
      <c r="BF50" s="73"/>
      <c r="BG50" s="73"/>
    </row>
    <row r="51">
      <c r="G51" s="75"/>
      <c r="H51" s="75"/>
      <c r="I51" s="75"/>
      <c r="J51" s="75"/>
      <c r="Q51" s="75"/>
      <c r="R51" s="75"/>
      <c r="S51" s="75"/>
      <c r="BD51" s="73"/>
      <c r="BE51" s="73"/>
      <c r="BF51" s="73"/>
      <c r="BG51" s="73"/>
    </row>
    <row r="52">
      <c r="G52" s="75"/>
      <c r="H52" s="75"/>
      <c r="I52" s="75"/>
      <c r="J52" s="75"/>
      <c r="Q52" s="75"/>
      <c r="R52" s="75"/>
      <c r="S52" s="75"/>
      <c r="BD52" s="73"/>
      <c r="BE52" s="73"/>
      <c r="BF52" s="73"/>
      <c r="BG52" s="73"/>
    </row>
    <row r="53">
      <c r="G53" s="75"/>
      <c r="H53" s="75"/>
      <c r="I53" s="75"/>
      <c r="J53" s="75"/>
      <c r="Q53" s="75"/>
      <c r="R53" s="75"/>
      <c r="S53" s="75"/>
      <c r="BD53" s="73"/>
      <c r="BF53" s="73"/>
      <c r="BG53" s="73"/>
      <c r="BH53" s="73"/>
      <c r="BI53" s="73"/>
    </row>
    <row r="54">
      <c r="G54" s="75"/>
      <c r="H54" s="75"/>
      <c r="I54" s="75"/>
      <c r="J54" s="75"/>
      <c r="Q54" s="75"/>
      <c r="R54" s="75"/>
      <c r="S54" s="75"/>
      <c r="BC54" s="73"/>
      <c r="BD54" s="77"/>
      <c r="BF54" s="73"/>
      <c r="BG54" s="73"/>
      <c r="BH54" s="73"/>
      <c r="BI54" s="73"/>
    </row>
    <row r="55">
      <c r="G55" s="75"/>
      <c r="H55" s="75"/>
      <c r="I55" s="75"/>
      <c r="J55" s="75"/>
      <c r="Q55" s="75"/>
      <c r="R55" s="75"/>
      <c r="S55" s="75"/>
      <c r="BC55" s="73"/>
      <c r="BD55" s="77"/>
      <c r="BF55" s="73"/>
      <c r="BG55" s="73"/>
      <c r="BH55" s="73"/>
      <c r="BI55" s="73"/>
    </row>
    <row r="56">
      <c r="G56" s="75"/>
      <c r="H56" s="75"/>
      <c r="I56" s="75"/>
      <c r="J56" s="75"/>
      <c r="Q56" s="75"/>
      <c r="R56" s="75"/>
      <c r="S56" s="75"/>
      <c r="BC56" s="73"/>
      <c r="BD56" s="77"/>
      <c r="BF56" s="73"/>
      <c r="BG56" s="73"/>
      <c r="BH56" s="73"/>
      <c r="BI56" s="73"/>
    </row>
    <row r="57">
      <c r="G57" s="75"/>
      <c r="H57" s="75"/>
      <c r="BC57" s="73"/>
      <c r="BD57" s="77"/>
      <c r="BF57" s="73"/>
      <c r="BG57" s="73"/>
      <c r="BH57" s="73"/>
      <c r="BI57" s="73"/>
    </row>
    <row r="58" ht="12.5">
      <c r="G58" s="75"/>
      <c r="H58" s="75"/>
      <c r="K58" s="75"/>
      <c r="L58" s="78"/>
      <c r="M58" s="75"/>
      <c r="N58" s="75"/>
      <c r="BC58" s="73"/>
      <c r="BD58" s="77"/>
      <c r="BF58" s="73"/>
      <c r="BG58" s="73"/>
      <c r="BH58" s="73"/>
      <c r="BI58" s="73"/>
    </row>
    <row r="59">
      <c r="G59" s="75"/>
      <c r="H59" s="75"/>
      <c r="BC59" s="73"/>
      <c r="BD59" s="77"/>
      <c r="BF59" s="73"/>
      <c r="BG59" s="73"/>
      <c r="BH59" s="73"/>
      <c r="BI59" s="73"/>
    </row>
    <row r="60">
      <c r="G60" s="75"/>
      <c r="H60" s="75"/>
      <c r="BC60" s="73"/>
      <c r="BD60" s="77"/>
      <c r="BF60" s="73"/>
      <c r="BG60" s="73"/>
      <c r="BH60" s="73"/>
      <c r="BI60" s="73"/>
    </row>
    <row r="61">
      <c r="G61" s="75"/>
      <c r="H61" s="75"/>
      <c r="BC61" s="73"/>
      <c r="BD61" s="77"/>
      <c r="BF61" s="73"/>
      <c r="BG61" s="73"/>
      <c r="BH61" s="73"/>
      <c r="BI61" s="73"/>
    </row>
    <row r="62">
      <c r="BC62" s="73"/>
      <c r="BD62" s="77"/>
      <c r="BF62" s="73"/>
      <c r="BG62" s="73"/>
      <c r="BH62" s="73"/>
      <c r="BI62" s="73"/>
    </row>
    <row r="63">
      <c r="BC63" s="73"/>
      <c r="BD63" s="77"/>
      <c r="BF63" s="73"/>
      <c r="BG63" s="73"/>
      <c r="BH63" s="73"/>
      <c r="BI63" s="73"/>
    </row>
    <row r="64">
      <c r="BC64" s="73"/>
      <c r="BD64" s="77"/>
      <c r="BF64" s="73"/>
      <c r="BG64" s="73"/>
      <c r="BH64" s="73"/>
      <c r="BI64" s="73"/>
    </row>
    <row r="65">
      <c r="BC65" s="73"/>
      <c r="BD65" s="77"/>
      <c r="BF65" s="73"/>
      <c r="BG65" s="73"/>
      <c r="BH65" s="73"/>
      <c r="BI65" s="73"/>
    </row>
    <row r="66">
      <c r="BC66" s="73"/>
      <c r="BD66" s="77"/>
      <c r="BF66" s="73"/>
      <c r="BG66" s="73"/>
      <c r="BH66" s="73"/>
      <c r="BI66" s="73"/>
    </row>
    <row r="67">
      <c r="BC67" s="73"/>
      <c r="BD67" s="77"/>
      <c r="BF67" s="73"/>
      <c r="BG67" s="73"/>
      <c r="BH67" s="73"/>
      <c r="BI67" s="73"/>
    </row>
    <row r="69" ht="12.5">
      <c r="K69" s="75"/>
      <c r="L69" s="78"/>
      <c r="M69" s="75"/>
      <c r="N69" s="75"/>
    </row>
    <row r="70" ht="12.5">
      <c r="K70" s="75"/>
      <c r="L70" s="78"/>
      <c r="M70" s="75"/>
      <c r="N70" s="75"/>
    </row>
    <row r="71" ht="12.5">
      <c r="K71" s="75"/>
      <c r="L71" s="78"/>
      <c r="M71" s="75"/>
      <c r="N71" s="75"/>
    </row>
    <row r="72" ht="12.5">
      <c r="K72" s="75"/>
      <c r="L72" s="78"/>
      <c r="M72" s="75"/>
      <c r="N72" s="75"/>
    </row>
    <row r="73" ht="12.5">
      <c r="K73" s="75"/>
      <c r="L73" s="78"/>
      <c r="M73" s="75"/>
      <c r="N73" s="75"/>
    </row>
    <row r="74" ht="12.5">
      <c r="K74" s="75"/>
      <c r="L74" s="78"/>
      <c r="M74" s="75"/>
      <c r="N74" s="75"/>
    </row>
    <row r="75" ht="12.5">
      <c r="K75" s="75"/>
      <c r="L75" s="78"/>
      <c r="M75" s="75"/>
      <c r="N75" s="75"/>
    </row>
    <row r="76" ht="12.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3" right="0.5905511811023623" top="0.6299212598425197" bottom="0.3937007874015748" header="0.511811023622047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20">
    <pageSetUpPr fitToPage="1"/>
  </sheetPr>
  <dimension ref="B1:BI76"/>
  <sheetViews>
    <sheetView showGridLines="0" zoomScaleNormal="100" workbookViewId="0">
      <selection pane="topLeft" activeCell="B2" sqref="B2:G3"/>
    </sheetView>
  </sheetViews>
  <sheetFormatPr defaultColWidth="9" defaultRowHeight="1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16384" width="9" style="45" customWidth="1"/>
  </cols>
  <sheetData>
    <row r="1" ht="27" customHeight="1">
      <c r="F1" s="44"/>
      <c r="R1" s="92" t="s">
        <v>96</v>
      </c>
      <c r="S1" s="92" t="s">
        <v>352</v>
      </c>
    </row>
    <row r="2" ht="12" customHeight="1" thickBot="1">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ht="13.4" customHeight="1">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ht="13.5"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f>+表紙!Q29</f>
      </c>
      <c r="AS4" s="731"/>
      <c r="AT4" s="323">
        <f>+表紙!T29</f>
      </c>
      <c r="AU4" s="114"/>
    </row>
    <row r="5"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f>+表紙!F48</f>
      </c>
      <c r="AF5" s="732"/>
      <c r="AG5" s="732"/>
      <c r="AH5" s="732"/>
      <c r="AI5" s="732"/>
      <c r="AJ5" s="732"/>
      <c r="AK5" s="732"/>
      <c r="AL5" s="732"/>
      <c r="AM5" s="732"/>
      <c r="AN5" s="732"/>
      <c r="AO5" s="732"/>
      <c r="AP5" s="732"/>
      <c r="AQ5" s="732"/>
      <c r="AR5" s="732"/>
      <c r="AS5" s="732"/>
      <c r="AT5" s="732"/>
      <c r="AU5" s="732"/>
    </row>
    <row r="6" ht="24.75" customHeight="1" thickBot="1">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ht="28.4" customHeight="1" thickBot="1">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ht="28.4" customHeight="1" thickBot="1" thickTop="1">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ht="24.75" customHeight="1" thickBot="1" thickTop="1">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ht="24.75" customHeight="1" thickBot="1" thickTop="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ht="27" customHeight="1" thickBot="1" thickTop="1">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ht="24.75" customHeight="1" thickBot="1" thickTop="1">
      <c r="F12" s="748">
        <f>+ROUND(O12,1)+ROUND(O15,1)+ROUND(O18,1)+ROUND(O24,1)+O27-ROUND(F15,1)</f>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ht="24.75" customHeight="1" thickBot="1" thickTop="1">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ht="27" customHeight="1" thickBot="1" thickTop="1">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ht="24.75" customHeight="1" thickBot="1">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ht="24.75" customHeight="1" thickBot="1" thickTop="1">
      <c r="J16" s="61"/>
      <c r="K16" s="58"/>
      <c r="L16" s="711"/>
      <c r="M16" s="61"/>
      <c r="O16" s="659">
        <f>+IF(X18=0,"",IF(X18-O18=X18,"エラー！：⑥残さ物量があるのに、④自ら中間処理した量がゼロになっています",""))</f>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ht="27" customHeight="1" thickBot="1" thickTop="1">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ht="24.75" customHeight="1" thickBot="1">
      <c r="J18" s="61"/>
      <c r="K18" s="58"/>
      <c r="L18" s="711"/>
      <c r="M18" s="61"/>
      <c r="O18" s="655"/>
      <c r="P18" s="719"/>
      <c r="Q18" s="719"/>
      <c r="R18" s="719"/>
      <c r="S18" s="57" t="s">
        <v>14</v>
      </c>
      <c r="T18"/>
      <c r="U18" s="270"/>
      <c r="V18"/>
      <c r="W18" s="213"/>
      <c r="X18" s="668">
        <f>+ROUND(AG9,1)+ROUND(AG12,1)+ROUND(AG15,1)+AG18</f>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ht="24.75" customHeight="1" thickBot="1" thickTop="1">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ht="27" customHeight="1" thickBot="1" thickTop="1">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ht="24.75" customHeight="1" thickBot="1">
      <c r="B21" s="687"/>
      <c r="C21" s="687"/>
      <c r="D21" s="687"/>
      <c r="E21" s="687"/>
      <c r="F21" s="687"/>
      <c r="G21" s="687"/>
      <c r="H21" s="687"/>
      <c r="J21" s="61"/>
      <c r="K21" s="58"/>
      <c r="L21" s="711"/>
      <c r="M21" s="61"/>
      <c r="O21" s="655"/>
      <c r="P21" s="720"/>
      <c r="Q21" s="720"/>
      <c r="R21" s="720"/>
      <c r="S21" s="57" t="s">
        <v>13</v>
      </c>
      <c r="T21" s="135"/>
      <c r="U21" s="135"/>
      <c r="V21" s="135"/>
      <c r="W21" s="135"/>
      <c r="X21" s="668">
        <f>+O18-X18</f>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ht="24.75" customHeight="1" thickBot="1" thickTop="1">
      <c r="B22" s="688"/>
      <c r="C22" s="688"/>
      <c r="D22" s="688"/>
      <c r="E22" s="688"/>
      <c r="F22" s="688"/>
      <c r="G22" s="688"/>
      <c r="H22" s="688"/>
      <c r="J22" s="61"/>
      <c r="K22" s="58"/>
      <c r="L22" s="711"/>
      <c r="M22" s="61"/>
      <c r="O22" s="672">
        <f>+IF(O21=0,"",IF(O18&lt;O21,"エラー !：④の内数である⑤の量が④を超えています",""))</f>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ht="27" customHeight="1" thickBot="1" thickTop="1">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ht="27" customHeight="1" thickBot="1">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ht="27" customHeight="1" thickBot="1">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ht="27" customHeight="1" thickBot="1" thickTop="1">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ht="27" customHeight="1" thickBot="1">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ht="27" customHeight="1" thickBot="1" thickTop="1">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f>+IF(AR27=0,"",IF(AK27&lt;(AR24+AR27+AR31),"エラー !：⑩の内数である（⑫+⑬＋⑭）の量が⑩を超えています",""))</f>
      </c>
      <c r="AS28" s="482"/>
      <c r="AT28" s="482"/>
      <c r="AU28" s="482"/>
    </row>
    <row r="29" ht="27" customHeight="1" thickBot="1" thickTop="1">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ht="27" customHeight="1" thickBot="1">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ht="27" customHeight="1" thickBot="1" thickTop="1">
      <c r="B31" s="690" t="s">
        <v>375</v>
      </c>
      <c r="C31" s="679"/>
      <c r="D31" s="679"/>
      <c r="E31" s="680"/>
      <c r="F31" s="673">
        <v>0</v>
      </c>
      <c r="G31" s="674"/>
      <c r="H31" s="214" t="s">
        <v>198</v>
      </c>
      <c r="L31" s="682"/>
      <c r="O31" s="61"/>
      <c r="X31"/>
      <c r="Y31"/>
      <c r="Z31" s="73" t="s">
        <v>91</v>
      </c>
      <c r="AJ31" s="132"/>
      <c r="AK31" s="659">
        <f>+IF(AK30=0,"",IF(AK27&lt;AK30,"エラー !：⑩の内数である⑪の量が⑩を超えています",""))</f>
      </c>
      <c r="AL31" s="659"/>
      <c r="AM31" s="659"/>
      <c r="AN31" s="659"/>
      <c r="AO31" s="659"/>
      <c r="AP31" s="659"/>
      <c r="AQ31" s="46"/>
      <c r="AR31" s="660"/>
      <c r="AS31" s="661"/>
      <c r="AT31" s="661"/>
      <c r="AU31" s="166" t="s">
        <v>13</v>
      </c>
      <c r="AV31" s="479"/>
    </row>
    <row r="32" ht="27" customHeight="1" thickBot="1" thickTop="1">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f>+IF(AR31=0,"",IF(AK27&lt;(AR24+AR27+AR31),"エラー !：⑩の内数である（⑫+⑬＋⑭）の量が⑩を超えています",""))</f>
      </c>
      <c r="AS32" s="478"/>
      <c r="AT32" s="478"/>
      <c r="AU32" s="478"/>
    </row>
    <row r="33" ht="27" customHeight="1" thickBot="1">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ht="27" customHeight="1">
      <c r="C34" s="310">
        <f>+IF(F30=0,"",IF(F29&lt;F30,"エラー !：上の表は、⑩の内数である⑪の量が⑩を超えています",""))</f>
      </c>
      <c r="Z34" s="725"/>
      <c r="AA34" s="651"/>
      <c r="AB34" s="651"/>
      <c r="AC34" s="651"/>
      <c r="AD34" s="651"/>
      <c r="AE34" s="651"/>
      <c r="AF34" s="651"/>
      <c r="AG34" s="651"/>
      <c r="AH34" s="651"/>
      <c r="AI34" s="651"/>
      <c r="AJ34" s="651"/>
      <c r="AK34" s="651"/>
      <c r="AL34" s="651"/>
      <c r="AM34" s="651"/>
      <c r="AN34" s="652"/>
      <c r="AO34" s="208"/>
    </row>
    <row r="35" ht="15" customHeight="1">
      <c r="C35" s="309">
        <f>+IF(F31=0,"",IF(F29&lt;F31,"エラー !：上の表は、⑩の内数である⑫の量が⑩を超えています",""))</f>
      </c>
      <c r="AE35" s="70"/>
      <c r="AF35" s="70"/>
      <c r="AG35" s="70"/>
      <c r="AH35" s="70"/>
      <c r="AI35" s="70"/>
      <c r="AJ35" s="70"/>
      <c r="AK35" s="58"/>
      <c r="AL35" s="58"/>
      <c r="AM35" s="58"/>
      <c r="AN35" s="58"/>
      <c r="AO35" s="58"/>
      <c r="AP35" s="58"/>
      <c r="AQ35" s="58"/>
    </row>
    <row r="36" ht="15" customHeight="1">
      <c r="C36" s="309">
        <f>+IF(F32=0,"",IF(F29&lt;F32,"エラー !：上の表は、⑩の内数である⑬の量が⑩を超えています",""))</f>
      </c>
      <c r="AE36" s="70"/>
      <c r="AF36" s="70"/>
      <c r="AG36" s="70"/>
      <c r="AH36" s="70"/>
      <c r="AI36" s="70"/>
      <c r="AJ36" s="70"/>
      <c r="AK36" s="70"/>
      <c r="AL36" s="156"/>
      <c r="AM36" s="156"/>
      <c r="AN36" s="132"/>
      <c r="AO36" s="58"/>
      <c r="AP36" s="58"/>
      <c r="AQ36" s="58"/>
      <c r="AR36" s="58"/>
      <c r="AS36" s="58"/>
      <c r="AT36" s="58"/>
      <c r="AU36" s="58"/>
      <c r="AV36" s="75"/>
    </row>
    <row r="37" ht="15" customHeight="1">
      <c r="C37" s="309">
        <f>+IF(F33=0,"",IF(F29&lt;F33,"エラー !：上の表は、⑩の内数である⑭の量が⑩を超えています",""))</f>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ht="13">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ht="13">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ht="13">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ht="13">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ht="13">
      <c r="H42" s="75"/>
      <c r="I42" s="75"/>
      <c r="J42" s="75"/>
      <c r="Q42" s="75"/>
      <c r="R42" s="75"/>
      <c r="S42" s="75"/>
      <c r="AP42" s="58"/>
      <c r="AQ42" s="58"/>
      <c r="AR42" s="132"/>
      <c r="AS42" s="70"/>
    </row>
    <row r="43">
      <c r="H43" s="75"/>
      <c r="I43" s="75"/>
      <c r="J43" s="75"/>
      <c r="Q43" s="75"/>
      <c r="R43" s="75"/>
      <c r="S43" s="75"/>
      <c r="AV43" s="75"/>
    </row>
    <row r="44">
      <c r="H44" s="75"/>
      <c r="I44" s="75"/>
      <c r="J44" s="75"/>
      <c r="Q44" s="75"/>
      <c r="R44" s="75"/>
      <c r="S44" s="75"/>
      <c r="AV44" s="75"/>
    </row>
    <row r="45">
      <c r="H45" s="75"/>
      <c r="I45" s="75"/>
      <c r="J45" s="75"/>
      <c r="Q45" s="75"/>
      <c r="R45" s="75"/>
      <c r="S45" s="75"/>
    </row>
    <row r="46">
      <c r="H46" s="75"/>
      <c r="I46" s="75"/>
      <c r="J46" s="75"/>
      <c r="Q46" s="75"/>
      <c r="R46" s="75"/>
      <c r="S46" s="75"/>
    </row>
    <row r="47" ht="13">
      <c r="H47" s="75"/>
      <c r="I47" s="75"/>
      <c r="J47" s="75"/>
      <c r="Q47" s="75"/>
      <c r="R47" s="75"/>
      <c r="S47" s="75"/>
      <c r="BG47" s="76"/>
      <c r="BH47" s="76"/>
      <c r="BI47" s="73"/>
    </row>
    <row r="48">
      <c r="H48" s="75"/>
      <c r="I48" s="75"/>
      <c r="J48" s="75"/>
      <c r="Q48" s="75"/>
      <c r="R48" s="75"/>
      <c r="S48" s="75"/>
      <c r="BG48" s="73"/>
    </row>
    <row r="49">
      <c r="G49" s="75"/>
      <c r="H49" s="75"/>
      <c r="I49" s="75"/>
      <c r="J49" s="75"/>
      <c r="Q49" s="75"/>
      <c r="R49" s="75"/>
      <c r="S49" s="75"/>
      <c r="BD49" s="73"/>
      <c r="BE49" s="73"/>
      <c r="BF49" s="73"/>
      <c r="BG49" s="73"/>
    </row>
    <row r="50">
      <c r="G50" s="75"/>
      <c r="H50" s="75"/>
      <c r="I50" s="75"/>
      <c r="J50" s="75"/>
      <c r="Q50" s="75"/>
      <c r="R50" s="75"/>
      <c r="S50" s="75"/>
      <c r="BD50" s="73"/>
      <c r="BE50" s="73"/>
      <c r="BF50" s="73"/>
      <c r="BG50" s="73"/>
    </row>
    <row r="51">
      <c r="G51" s="75"/>
      <c r="H51" s="75"/>
      <c r="I51" s="75"/>
      <c r="J51" s="75"/>
      <c r="Q51" s="75"/>
      <c r="R51" s="75"/>
      <c r="S51" s="75"/>
      <c r="BD51" s="73"/>
      <c r="BE51" s="73"/>
      <c r="BF51" s="73"/>
      <c r="BG51" s="73"/>
    </row>
    <row r="52">
      <c r="G52" s="75"/>
      <c r="H52" s="75"/>
      <c r="I52" s="75"/>
      <c r="J52" s="75"/>
      <c r="Q52" s="75"/>
      <c r="R52" s="75"/>
      <c r="S52" s="75"/>
      <c r="BD52" s="73"/>
      <c r="BE52" s="73"/>
      <c r="BF52" s="73"/>
      <c r="BG52" s="73"/>
    </row>
    <row r="53">
      <c r="G53" s="75"/>
      <c r="H53" s="75"/>
      <c r="I53" s="75"/>
      <c r="J53" s="75"/>
      <c r="Q53" s="75"/>
      <c r="R53" s="75"/>
      <c r="S53" s="75"/>
      <c r="BD53" s="73"/>
      <c r="BF53" s="73"/>
      <c r="BG53" s="73"/>
      <c r="BH53" s="73"/>
      <c r="BI53" s="73"/>
    </row>
    <row r="54">
      <c r="G54" s="75"/>
      <c r="H54" s="75"/>
      <c r="I54" s="75"/>
      <c r="J54" s="75"/>
      <c r="Q54" s="75"/>
      <c r="R54" s="75"/>
      <c r="S54" s="75"/>
      <c r="BC54" s="73"/>
      <c r="BD54" s="77"/>
      <c r="BF54" s="73"/>
      <c r="BG54" s="73"/>
      <c r="BH54" s="73"/>
      <c r="BI54" s="73"/>
    </row>
    <row r="55">
      <c r="G55" s="75"/>
      <c r="H55" s="75"/>
      <c r="I55" s="75"/>
      <c r="J55" s="75"/>
      <c r="Q55" s="75"/>
      <c r="R55" s="75"/>
      <c r="S55" s="75"/>
      <c r="BC55" s="73"/>
      <c r="BD55" s="77"/>
      <c r="BF55" s="73"/>
      <c r="BG55" s="73"/>
      <c r="BH55" s="73"/>
      <c r="BI55" s="73"/>
    </row>
    <row r="56">
      <c r="G56" s="75"/>
      <c r="H56" s="75"/>
      <c r="I56" s="75"/>
      <c r="J56" s="75"/>
      <c r="Q56" s="75"/>
      <c r="R56" s="75"/>
      <c r="S56" s="75"/>
      <c r="BC56" s="73"/>
      <c r="BD56" s="77"/>
      <c r="BF56" s="73"/>
      <c r="BG56" s="73"/>
      <c r="BH56" s="73"/>
      <c r="BI56" s="73"/>
    </row>
    <row r="57">
      <c r="G57" s="75"/>
      <c r="H57" s="75"/>
      <c r="BC57" s="73"/>
      <c r="BD57" s="77"/>
      <c r="BF57" s="73"/>
      <c r="BG57" s="73"/>
      <c r="BH57" s="73"/>
      <c r="BI57" s="73"/>
    </row>
    <row r="58" ht="12.5">
      <c r="G58" s="75"/>
      <c r="H58" s="75"/>
      <c r="K58" s="75"/>
      <c r="L58" s="78"/>
      <c r="M58" s="75"/>
      <c r="N58" s="75"/>
      <c r="BC58" s="73"/>
      <c r="BD58" s="77"/>
      <c r="BF58" s="73"/>
      <c r="BG58" s="73"/>
      <c r="BH58" s="73"/>
      <c r="BI58" s="73"/>
    </row>
    <row r="59">
      <c r="G59" s="75"/>
      <c r="H59" s="75"/>
      <c r="BC59" s="73"/>
      <c r="BD59" s="77"/>
      <c r="BF59" s="73"/>
      <c r="BG59" s="73"/>
      <c r="BH59" s="73"/>
      <c r="BI59" s="73"/>
    </row>
    <row r="60">
      <c r="G60" s="75"/>
      <c r="H60" s="75"/>
      <c r="BC60" s="73"/>
      <c r="BD60" s="77"/>
      <c r="BF60" s="73"/>
      <c r="BG60" s="73"/>
      <c r="BH60" s="73"/>
      <c r="BI60" s="73"/>
    </row>
    <row r="61">
      <c r="G61" s="75"/>
      <c r="H61" s="75"/>
      <c r="BC61" s="73"/>
      <c r="BD61" s="77"/>
      <c r="BF61" s="73"/>
      <c r="BG61" s="73"/>
      <c r="BH61" s="73"/>
      <c r="BI61" s="73"/>
    </row>
    <row r="62">
      <c r="BC62" s="73"/>
      <c r="BD62" s="77"/>
      <c r="BF62" s="73"/>
      <c r="BG62" s="73"/>
      <c r="BH62" s="73"/>
      <c r="BI62" s="73"/>
    </row>
    <row r="63">
      <c r="BC63" s="73"/>
      <c r="BD63" s="77"/>
      <c r="BF63" s="73"/>
      <c r="BG63" s="73"/>
      <c r="BH63" s="73"/>
      <c r="BI63" s="73"/>
    </row>
    <row r="64">
      <c r="BC64" s="73"/>
      <c r="BD64" s="77"/>
      <c r="BF64" s="73"/>
      <c r="BG64" s="73"/>
      <c r="BH64" s="73"/>
      <c r="BI64" s="73"/>
    </row>
    <row r="65">
      <c r="BC65" s="73"/>
      <c r="BD65" s="77"/>
      <c r="BF65" s="73"/>
      <c r="BG65" s="73"/>
      <c r="BH65" s="73"/>
      <c r="BI65" s="73"/>
    </row>
    <row r="66">
      <c r="BC66" s="73"/>
      <c r="BD66" s="77"/>
      <c r="BF66" s="73"/>
      <c r="BG66" s="73"/>
      <c r="BH66" s="73"/>
      <c r="BI66" s="73"/>
    </row>
    <row r="67">
      <c r="BC67" s="73"/>
      <c r="BD67" s="77"/>
      <c r="BF67" s="73"/>
      <c r="BG67" s="73"/>
      <c r="BH67" s="73"/>
      <c r="BI67" s="73"/>
    </row>
    <row r="69" ht="12.5">
      <c r="K69" s="75"/>
      <c r="L69" s="78"/>
      <c r="M69" s="75"/>
      <c r="N69" s="75"/>
    </row>
    <row r="70" ht="12.5">
      <c r="K70" s="75"/>
      <c r="L70" s="78"/>
      <c r="M70" s="75"/>
      <c r="N70" s="75"/>
    </row>
    <row r="71" ht="12.5">
      <c r="K71" s="75"/>
      <c r="L71" s="78"/>
      <c r="M71" s="75"/>
      <c r="N71" s="75"/>
    </row>
    <row r="72" ht="12.5">
      <c r="K72" s="75"/>
      <c r="L72" s="78"/>
      <c r="M72" s="75"/>
      <c r="N72" s="75"/>
    </row>
    <row r="73" ht="12.5">
      <c r="K73" s="75"/>
      <c r="L73" s="78"/>
      <c r="M73" s="75"/>
      <c r="N73" s="75"/>
    </row>
    <row r="74" ht="12.5">
      <c r="K74" s="75"/>
      <c r="L74" s="78"/>
      <c r="M74" s="75"/>
      <c r="N74" s="75"/>
    </row>
    <row r="75" ht="12.5">
      <c r="K75" s="75"/>
      <c r="L75" s="78"/>
      <c r="M75" s="75"/>
      <c r="N75" s="75"/>
    </row>
    <row r="76" ht="12.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3" right="0.5905511811023623" top="0.6299212598425197" bottom="0.3937007874015748" header="0.511811023622047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2">
    <pageSetUpPr fitToPage="1"/>
  </sheetPr>
  <dimension ref="B1:BI76"/>
  <sheetViews>
    <sheetView showGridLines="0" zoomScaleNormal="100" workbookViewId="0">
      <selection pane="topLeft" activeCell="B2" sqref="B2:G3"/>
    </sheetView>
  </sheetViews>
  <sheetFormatPr defaultColWidth="9" defaultRowHeight="1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49" width="9" style="45" customWidth="1"/>
    <col min="50" max="50" width="49.90625" bestFit="1" style="45" customWidth="1"/>
    <col min="51" max="52" width="9" style="45" customWidth="1"/>
    <col min="53" max="53" width="54.453125" bestFit="1" style="45" customWidth="1"/>
    <col min="54" max="54" width="13" bestFit="1" style="45" customWidth="1"/>
    <col min="55" max="55" width="24.36328125" bestFit="1" style="45" customWidth="1"/>
    <col min="56" max="57" width="9" style="45" customWidth="1"/>
    <col min="58" max="58" width="16.08984375" style="45" customWidth="1"/>
    <col min="59" max="16384" width="9" style="45" customWidth="1"/>
  </cols>
  <sheetData>
    <row r="1" ht="27" customHeight="1">
      <c r="F1" s="44"/>
      <c r="R1" s="92" t="s">
        <v>95</v>
      </c>
      <c r="S1" s="92" t="s">
        <v>352</v>
      </c>
    </row>
    <row r="2" ht="12" customHeight="1" thickBot="1">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ht="13.4" customHeight="1">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ht="13.5" thickBot="1">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f>+表紙!Q29</f>
      </c>
      <c r="AS4" s="731"/>
      <c r="AT4" s="323">
        <f>+表紙!T29</f>
      </c>
      <c r="AU4" s="122"/>
      <c r="AV4" s="58"/>
    </row>
    <row r="5" ht="15" customHeight="1">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f>+表紙!F48</f>
      </c>
      <c r="AF5" s="733"/>
      <c r="AG5" s="733"/>
      <c r="AH5" s="733"/>
      <c r="AI5" s="733"/>
      <c r="AJ5" s="733"/>
      <c r="AK5" s="733"/>
      <c r="AL5" s="733"/>
      <c r="AM5" s="733"/>
      <c r="AN5" s="733"/>
      <c r="AO5" s="733"/>
      <c r="AP5" s="733"/>
      <c r="AQ5" s="733"/>
      <c r="AR5" s="733"/>
      <c r="AS5" s="733"/>
      <c r="AT5" s="733"/>
      <c r="AU5" s="733"/>
    </row>
    <row r="6" ht="24.75" customHeight="1" thickBot="1">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ht="28.4" customHeight="1" thickBot="1">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ht="28.4" customHeight="1" thickBot="1" thickTop="1">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ht="24.75" customHeight="1" thickBot="1" thickTop="1">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ht="24.75" customHeight="1" thickBot="1" thickTop="1">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ht="27" customHeight="1" thickBot="1" thickTop="1">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ht="24.75" customHeight="1" thickBot="1" thickTop="1">
      <c r="F12" s="748">
        <f>+ROUND(O12,1)+ROUND(O15,1)+ROUND(O18,1)+ROUND(O24,1)+O27-ROUND(F15,1)</f>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ht="24.75" customHeight="1" thickBot="1" thickTop="1">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ht="27" customHeight="1" thickBot="1" thickTop="1">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ht="24.75" customHeight="1" thickBot="1">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ht="24.75" customHeight="1" thickBot="1" thickTop="1">
      <c r="J16" s="61"/>
      <c r="K16" s="58"/>
      <c r="L16" s="711"/>
      <c r="M16" s="61"/>
      <c r="O16" s="659">
        <f>+IF(X18=0,"",IF(X18-O18=X18,"エラー！：⑥残さ物量があるのに、④自ら中間処理した量がゼロになっています",""))</f>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ht="27" customHeight="1" thickBot="1" thickTop="1">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ht="24.75" customHeight="1" thickBot="1">
      <c r="J18" s="61"/>
      <c r="K18" s="58"/>
      <c r="L18" s="711"/>
      <c r="M18" s="61"/>
      <c r="O18" s="655"/>
      <c r="P18" s="719"/>
      <c r="Q18" s="719"/>
      <c r="R18" s="719"/>
      <c r="S18" s="57" t="s">
        <v>14</v>
      </c>
      <c r="T18"/>
      <c r="U18" s="270"/>
      <c r="V18"/>
      <c r="W18" s="213"/>
      <c r="X18" s="668">
        <f>+ROUND(AG9,1)+ROUND(AG12,1)+ROUND(AG15,1)+AG18</f>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ht="24.75" customHeight="1" thickBot="1" thickTop="1">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ht="27" customHeight="1" thickBot="1" thickTop="1">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ht="24.75" customHeight="1" thickBot="1">
      <c r="B21" s="687"/>
      <c r="C21" s="687"/>
      <c r="D21" s="687"/>
      <c r="E21" s="687"/>
      <c r="F21" s="687"/>
      <c r="G21" s="687"/>
      <c r="H21" s="687"/>
      <c r="J21" s="61"/>
      <c r="K21" s="58"/>
      <c r="L21" s="711"/>
      <c r="M21" s="61"/>
      <c r="O21" s="655"/>
      <c r="P21" s="720"/>
      <c r="Q21" s="720"/>
      <c r="R21" s="720"/>
      <c r="S21" s="57" t="s">
        <v>13</v>
      </c>
      <c r="T21" s="137"/>
      <c r="U21" s="137"/>
      <c r="V21" s="137"/>
      <c r="W21" s="137"/>
      <c r="X21" s="668">
        <f>+O18-X18</f>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ht="24.75" customHeight="1" thickBot="1" thickTop="1">
      <c r="B22" s="688"/>
      <c r="C22" s="688"/>
      <c r="D22" s="688"/>
      <c r="E22" s="688"/>
      <c r="F22" s="688"/>
      <c r="G22" s="688"/>
      <c r="H22" s="688"/>
      <c r="J22" s="61"/>
      <c r="K22" s="58"/>
      <c r="L22" s="711"/>
      <c r="M22" s="61"/>
      <c r="O22" s="672">
        <f>+IF(O21=0,"",IF(O18&lt;O21,"エラー !：④の内数である⑤の量が④を超えています",""))</f>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ht="27" customHeight="1" thickBot="1" thickTop="1">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ht="27" customHeight="1" thickBot="1">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ht="27" customHeight="1" thickBot="1">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ht="27" customHeight="1" thickBot="1" thickTop="1">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ht="27" customHeight="1" thickBot="1">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ht="27" customHeight="1" thickBot="1" thickTop="1">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f>+IF(AR27=0,"",IF(AK27&lt;(AR24+AR27+AR31),"エラー !：⑩の内数である（⑫+⑬＋⑭）の量が⑩を超えています",""))</f>
      </c>
      <c r="AS28" s="482"/>
      <c r="AT28" s="482"/>
      <c r="AU28" s="482"/>
    </row>
    <row r="29" ht="27" customHeight="1" thickBot="1" thickTop="1">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ht="27" customHeight="1" thickBot="1">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ht="27" customHeight="1" thickBot="1" thickTop="1">
      <c r="B31" s="690" t="s">
        <v>375</v>
      </c>
      <c r="C31" s="679"/>
      <c r="D31" s="679"/>
      <c r="E31" s="680"/>
      <c r="F31" s="673">
        <v>0</v>
      </c>
      <c r="G31" s="674"/>
      <c r="H31" s="214" t="s">
        <v>198</v>
      </c>
      <c r="L31" s="682"/>
      <c r="O31" s="61"/>
      <c r="X31"/>
      <c r="Y31"/>
      <c r="Z31" s="73" t="s">
        <v>91</v>
      </c>
      <c r="AJ31" s="132"/>
      <c r="AK31" s="659">
        <f>+IF(AK30=0,"",IF(AK27&lt;AK30,"エラー !：⑩の内数である⑪の量が⑩を超えています",""))</f>
      </c>
      <c r="AL31" s="659"/>
      <c r="AM31" s="659"/>
      <c r="AN31" s="659"/>
      <c r="AO31" s="659"/>
      <c r="AP31" s="659"/>
      <c r="AQ31" s="46"/>
      <c r="AR31" s="660"/>
      <c r="AS31" s="661"/>
      <c r="AT31" s="661"/>
      <c r="AU31" s="166" t="s">
        <v>13</v>
      </c>
      <c r="AV31" s="479"/>
    </row>
    <row r="32" ht="27" customHeight="1" thickBot="1" thickTop="1">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f>+IF(AR31=0,"",IF(AK27&lt;(AR24+AR27+AR31),"エラー !：⑩の内数である（⑫+⑬＋⑭）の量が⑩を超えています",""))</f>
      </c>
      <c r="AS32" s="478"/>
      <c r="AT32" s="478"/>
      <c r="AU32" s="478"/>
    </row>
    <row r="33" ht="27" customHeight="1" thickBot="1">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ht="27" customHeight="1">
      <c r="B34" s="308"/>
      <c r="C34" s="310">
        <f>+IF(F30=0,"",IF(F29&lt;F30,"エラー !：上の表は、⑩の内数である⑪の量が⑩を超えています",""))</f>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ht="15" customHeight="1">
      <c r="C35" s="309">
        <f>+IF(F31=0,"",IF(F29&lt;F31,"エラー !：上の表は、⑩の内数である⑫の量が⑩を超えています",""))</f>
      </c>
      <c r="AE35" s="70"/>
      <c r="AF35" s="70"/>
      <c r="AG35" s="70"/>
      <c r="AH35" s="70"/>
      <c r="AI35" s="70"/>
      <c r="AJ35" s="70"/>
      <c r="AK35" s="58"/>
      <c r="AL35" s="58"/>
      <c r="AM35" s="58"/>
      <c r="AN35" s="58"/>
      <c r="AO35" s="58"/>
      <c r="AP35" s="58"/>
      <c r="AQ35" s="58"/>
    </row>
    <row r="36" ht="15" customHeight="1">
      <c r="C36" s="309">
        <f>+IF(F32=0,"",IF(F29&lt;F32,"エラー !：上の表は、⑩の内数である⑬の量が⑩を超えています",""))</f>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ht="15" customHeight="1">
      <c r="C37" s="309">
        <f>+IF(F33=0,"",IF(F29&lt;F33,"エラー !：上の表は、⑩の内数である⑭の量が⑩を超えています",""))</f>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ht="13">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ht="13">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ht="13">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ht="13">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ht="13">
      <c r="H42" s="75"/>
      <c r="I42" s="75"/>
      <c r="J42" s="75"/>
      <c r="Q42" s="75"/>
      <c r="R42" s="75"/>
      <c r="S42" s="75"/>
      <c r="AP42" s="58"/>
      <c r="AQ42" s="58"/>
      <c r="AR42" s="132"/>
      <c r="AS42" s="70"/>
      <c r="AX42" s="76"/>
      <c r="AY42" s="76"/>
      <c r="AZ42" s="76"/>
      <c r="BA42" s="76"/>
      <c r="BB42" s="76"/>
      <c r="BC42" s="76"/>
    </row>
    <row r="43">
      <c r="H43" s="75"/>
      <c r="I43" s="75"/>
      <c r="J43" s="75"/>
      <c r="Q43" s="75"/>
      <c r="R43" s="75"/>
      <c r="S43" s="75"/>
      <c r="AV43" s="75"/>
    </row>
    <row r="44">
      <c r="H44" s="75"/>
      <c r="I44" s="75"/>
      <c r="J44" s="75"/>
      <c r="Q44" s="75"/>
      <c r="R44" s="75"/>
      <c r="S44" s="75"/>
      <c r="AV44" s="75"/>
    </row>
    <row r="45" ht="13">
      <c r="H45" s="75"/>
      <c r="I45" s="75"/>
      <c r="J45" s="75"/>
      <c r="Q45" s="75"/>
      <c r="R45" s="75"/>
      <c r="S45" s="75"/>
      <c r="AX45" s="76"/>
      <c r="AY45" s="76"/>
      <c r="AZ45" s="76"/>
      <c r="BA45" s="76"/>
      <c r="BB45" s="76"/>
      <c r="BC45" s="76"/>
    </row>
    <row r="46" ht="13">
      <c r="H46" s="75"/>
      <c r="I46" s="75"/>
      <c r="J46" s="75"/>
      <c r="Q46" s="75"/>
      <c r="R46" s="75"/>
      <c r="S46" s="75"/>
      <c r="AX46" s="76"/>
      <c r="AY46" s="76"/>
      <c r="AZ46" s="76"/>
      <c r="BA46" s="76"/>
      <c r="BB46" s="76"/>
      <c r="BC46" s="76"/>
    </row>
    <row r="47" ht="13">
      <c r="H47" s="75"/>
      <c r="I47" s="75"/>
      <c r="J47" s="75"/>
      <c r="Q47" s="75"/>
      <c r="R47" s="75"/>
      <c r="S47" s="75"/>
      <c r="AX47" s="76"/>
      <c r="AY47" s="76"/>
      <c r="AZ47" s="76"/>
      <c r="BA47" s="76"/>
      <c r="BB47" s="76"/>
      <c r="BD47" s="73"/>
      <c r="BE47" s="73"/>
      <c r="BF47" s="76"/>
      <c r="BG47" s="76"/>
      <c r="BH47" s="76"/>
      <c r="BI47" s="73"/>
    </row>
    <row r="48">
      <c r="H48" s="75"/>
      <c r="I48" s="75"/>
      <c r="J48" s="75"/>
      <c r="Q48" s="75"/>
      <c r="R48" s="75"/>
      <c r="S48" s="75"/>
      <c r="BD48" s="73"/>
      <c r="BE48" s="73"/>
      <c r="BF48" s="73"/>
      <c r="BG48" s="73"/>
    </row>
    <row r="49">
      <c r="G49" s="75"/>
      <c r="H49" s="75"/>
      <c r="I49" s="75"/>
      <c r="J49" s="75"/>
      <c r="Q49" s="75"/>
      <c r="R49" s="75"/>
      <c r="S49" s="75"/>
      <c r="BD49" s="73"/>
      <c r="BE49" s="73"/>
      <c r="BF49" s="73"/>
      <c r="BG49" s="73"/>
    </row>
    <row r="50">
      <c r="G50" s="75"/>
      <c r="H50" s="75"/>
      <c r="I50" s="75"/>
      <c r="J50" s="75"/>
      <c r="Q50" s="75"/>
      <c r="R50" s="75"/>
      <c r="S50" s="75"/>
      <c r="BD50" s="73"/>
      <c r="BE50" s="73"/>
      <c r="BF50" s="73"/>
      <c r="BG50" s="73"/>
    </row>
    <row r="51">
      <c r="G51" s="75"/>
      <c r="H51" s="75"/>
      <c r="I51" s="75"/>
      <c r="J51" s="75"/>
      <c r="Q51" s="75"/>
      <c r="R51" s="75"/>
      <c r="S51" s="75"/>
      <c r="BD51" s="73"/>
      <c r="BE51" s="73"/>
      <c r="BF51" s="73"/>
      <c r="BG51" s="73"/>
    </row>
    <row r="52">
      <c r="G52" s="75"/>
      <c r="H52" s="75"/>
      <c r="I52" s="75"/>
      <c r="J52" s="75"/>
      <c r="Q52" s="75"/>
      <c r="R52" s="75"/>
      <c r="S52" s="75"/>
      <c r="BD52" s="73"/>
      <c r="BE52" s="73"/>
      <c r="BF52" s="73"/>
      <c r="BG52" s="73"/>
    </row>
    <row r="53">
      <c r="G53" s="75"/>
      <c r="H53" s="75"/>
      <c r="I53" s="75"/>
      <c r="J53" s="75"/>
      <c r="Q53" s="75"/>
      <c r="R53" s="75"/>
      <c r="S53" s="75"/>
      <c r="BD53" s="73"/>
      <c r="BF53" s="73"/>
      <c r="BG53" s="73"/>
      <c r="BH53" s="73"/>
      <c r="BI53" s="73"/>
    </row>
    <row r="54">
      <c r="G54" s="75"/>
      <c r="H54" s="75"/>
      <c r="I54" s="75"/>
      <c r="J54" s="75"/>
      <c r="Q54" s="75"/>
      <c r="R54" s="75"/>
      <c r="S54" s="75"/>
      <c r="BC54" s="73"/>
      <c r="BD54" s="77"/>
      <c r="BF54" s="73"/>
      <c r="BG54" s="73"/>
      <c r="BH54" s="73"/>
      <c r="BI54" s="73"/>
    </row>
    <row r="55">
      <c r="G55" s="75"/>
      <c r="H55" s="75"/>
      <c r="I55" s="75"/>
      <c r="J55" s="75"/>
      <c r="Q55" s="75"/>
      <c r="R55" s="75"/>
      <c r="S55" s="75"/>
      <c r="BC55" s="73"/>
      <c r="BD55" s="77"/>
      <c r="BF55" s="73"/>
      <c r="BG55" s="73"/>
      <c r="BH55" s="73"/>
      <c r="BI55" s="73"/>
    </row>
    <row r="56">
      <c r="G56" s="75"/>
      <c r="H56" s="75"/>
      <c r="I56" s="75"/>
      <c r="J56" s="75"/>
      <c r="Q56" s="75"/>
      <c r="R56" s="75"/>
      <c r="S56" s="75"/>
      <c r="BC56" s="73"/>
      <c r="BD56" s="77"/>
      <c r="BF56" s="73"/>
      <c r="BG56" s="73"/>
      <c r="BH56" s="73"/>
      <c r="BI56" s="73"/>
    </row>
    <row r="57">
      <c r="G57" s="75"/>
      <c r="H57" s="75"/>
      <c r="BC57" s="73"/>
      <c r="BD57" s="77"/>
      <c r="BF57" s="73"/>
      <c r="BG57" s="73"/>
      <c r="BH57" s="73"/>
      <c r="BI57" s="73"/>
    </row>
    <row r="58" ht="12.5">
      <c r="G58" s="75"/>
      <c r="H58" s="75"/>
      <c r="K58" s="75"/>
      <c r="L58" s="78"/>
      <c r="M58" s="75"/>
      <c r="N58" s="75"/>
      <c r="BC58" s="73"/>
      <c r="BD58" s="77"/>
      <c r="BF58" s="73"/>
      <c r="BG58" s="73"/>
      <c r="BH58" s="73"/>
      <c r="BI58" s="73"/>
    </row>
    <row r="59">
      <c r="G59" s="75"/>
      <c r="H59" s="75"/>
      <c r="BC59" s="73"/>
      <c r="BD59" s="77"/>
      <c r="BF59" s="73"/>
      <c r="BG59" s="73"/>
      <c r="BH59" s="73"/>
      <c r="BI59" s="73"/>
    </row>
    <row r="60">
      <c r="G60" s="75"/>
      <c r="H60" s="75"/>
      <c r="BC60" s="73"/>
      <c r="BD60" s="77"/>
      <c r="BF60" s="73"/>
      <c r="BG60" s="73"/>
      <c r="BH60" s="73"/>
      <c r="BI60" s="73"/>
    </row>
    <row r="61">
      <c r="G61" s="75"/>
      <c r="H61" s="75"/>
      <c r="BC61" s="73"/>
      <c r="BD61" s="77"/>
      <c r="BF61" s="73"/>
      <c r="BG61" s="73"/>
      <c r="BH61" s="73"/>
      <c r="BI61" s="73"/>
    </row>
    <row r="62">
      <c r="BC62" s="73"/>
      <c r="BD62" s="77"/>
      <c r="BF62" s="73"/>
      <c r="BG62" s="73"/>
      <c r="BH62" s="73"/>
      <c r="BI62" s="73"/>
    </row>
    <row r="63">
      <c r="BC63" s="73"/>
      <c r="BD63" s="77"/>
      <c r="BF63" s="73"/>
      <c r="BG63" s="73"/>
      <c r="BH63" s="73"/>
      <c r="BI63" s="73"/>
    </row>
    <row r="64">
      <c r="BC64" s="73"/>
      <c r="BD64" s="77"/>
      <c r="BF64" s="73"/>
      <c r="BG64" s="73"/>
      <c r="BH64" s="73"/>
      <c r="BI64" s="73"/>
    </row>
    <row r="65">
      <c r="BC65" s="73"/>
      <c r="BD65" s="77"/>
      <c r="BF65" s="73"/>
      <c r="BG65" s="73"/>
      <c r="BH65" s="73"/>
      <c r="BI65" s="73"/>
    </row>
    <row r="66">
      <c r="BC66" s="73"/>
      <c r="BD66" s="77"/>
      <c r="BF66" s="73"/>
      <c r="BG66" s="73"/>
      <c r="BH66" s="73"/>
      <c r="BI66" s="73"/>
    </row>
    <row r="67">
      <c r="BC67" s="73"/>
      <c r="BD67" s="77"/>
      <c r="BF67" s="73"/>
      <c r="BG67" s="73"/>
      <c r="BH67" s="73"/>
      <c r="BI67" s="73"/>
    </row>
    <row r="69" ht="12.5">
      <c r="K69" s="75"/>
      <c r="L69" s="78"/>
      <c r="M69" s="75"/>
      <c r="N69" s="75"/>
    </row>
    <row r="70" ht="12.5">
      <c r="K70" s="75"/>
      <c r="L70" s="78"/>
      <c r="M70" s="75"/>
      <c r="N70" s="75"/>
    </row>
    <row r="71" ht="12.5">
      <c r="K71" s="75"/>
      <c r="L71" s="78"/>
      <c r="M71" s="75"/>
      <c r="N71" s="75"/>
    </row>
    <row r="72" ht="12.5">
      <c r="K72" s="75"/>
      <c r="L72" s="78"/>
      <c r="M72" s="75"/>
      <c r="N72" s="75"/>
    </row>
    <row r="73" ht="12.5">
      <c r="K73" s="75"/>
      <c r="L73" s="78"/>
      <c r="M73" s="75"/>
      <c r="N73" s="75"/>
    </row>
    <row r="74" ht="12.5">
      <c r="K74" s="75"/>
      <c r="L74" s="78"/>
      <c r="M74" s="75"/>
      <c r="N74" s="75"/>
    </row>
    <row r="75" ht="12.5">
      <c r="K75" s="75"/>
      <c r="L75" s="78"/>
      <c r="M75" s="75"/>
      <c r="N75" s="75"/>
    </row>
    <row r="76" ht="12.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3" right="0.5905511811023623" top="0.6299212598425197" bottom="0.3937007874015748" header="0.5118110236220472" footer="0"/>
  <pageSetup paperSize="9" scale="68"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12">
    <pageSetUpPr fitToPage="1"/>
  </sheetPr>
  <dimension ref="B1:BI76"/>
  <sheetViews>
    <sheetView showGridLines="0" zoomScaleNormal="100" workbookViewId="0">
      <selection pane="topLeft" activeCell="B2" sqref="B2:G3"/>
    </sheetView>
  </sheetViews>
  <sheetFormatPr defaultColWidth="9" defaultRowHeight="1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16384" width="9" style="45" customWidth="1"/>
  </cols>
  <sheetData>
    <row r="1" ht="27" customHeight="1">
      <c r="F1" s="44"/>
      <c r="R1" s="92" t="s">
        <v>96</v>
      </c>
      <c r="S1" s="92" t="s">
        <v>352</v>
      </c>
    </row>
    <row r="2" ht="12" customHeight="1" thickBot="1">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ht="13.4" customHeight="1">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ht="13.5"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f>+表紙!Q29</f>
      </c>
      <c r="AS4" s="731"/>
      <c r="AT4" s="323">
        <f>+表紙!T29</f>
      </c>
      <c r="AU4" s="114"/>
    </row>
    <row r="5"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f>+表紙!F48</f>
      </c>
      <c r="AF5" s="732"/>
      <c r="AG5" s="732"/>
      <c r="AH5" s="732"/>
      <c r="AI5" s="732"/>
      <c r="AJ5" s="732"/>
      <c r="AK5" s="732"/>
      <c r="AL5" s="732"/>
      <c r="AM5" s="732"/>
      <c r="AN5" s="732"/>
      <c r="AO5" s="732"/>
      <c r="AP5" s="732"/>
      <c r="AQ5" s="732"/>
      <c r="AR5" s="732"/>
      <c r="AS5" s="732"/>
      <c r="AT5" s="732"/>
      <c r="AU5" s="732"/>
    </row>
    <row r="6" ht="24.75" customHeight="1" thickBot="1">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ht="28.4" customHeight="1" thickBot="1">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ht="28.4" customHeight="1" thickBot="1" thickTop="1">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ht="24.75" customHeight="1" thickBot="1" thickTop="1">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ht="24.75" customHeight="1" thickBot="1" thickTop="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ht="27" customHeight="1" thickBot="1" thickTop="1">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ht="24.75" customHeight="1" thickBot="1" thickTop="1">
      <c r="F12" s="748">
        <f>+ROUND(O12,1)+ROUND(O15,1)+ROUND(O18,1)+ROUND(O24,1)+O27-ROUND(F15,1)</f>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ht="24.75" customHeight="1" thickBot="1" thickTop="1">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ht="27" customHeight="1" thickBot="1" thickTop="1">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ht="24.75" customHeight="1" thickBot="1">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ht="24.75" customHeight="1" thickBot="1" thickTop="1">
      <c r="J16" s="61"/>
      <c r="K16" s="58"/>
      <c r="L16" s="711"/>
      <c r="M16" s="61"/>
      <c r="O16" s="659">
        <f>+IF(X18=0,"",IF(X18-O18=X18,"エラー！：⑥残さ物量があるのに、④自ら中間処理した量がゼロになっています",""))</f>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ht="27" customHeight="1" thickBot="1" thickTop="1">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ht="24.75" customHeight="1" thickBot="1">
      <c r="J18" s="61"/>
      <c r="K18" s="58"/>
      <c r="L18" s="711"/>
      <c r="M18" s="61"/>
      <c r="O18" s="655"/>
      <c r="P18" s="719"/>
      <c r="Q18" s="719"/>
      <c r="R18" s="719"/>
      <c r="S18" s="57" t="s">
        <v>14</v>
      </c>
      <c r="T18"/>
      <c r="U18" s="270"/>
      <c r="V18"/>
      <c r="W18" s="213"/>
      <c r="X18" s="668">
        <f>+ROUND(AG9,1)+ROUND(AG12,1)+ROUND(AG15,1)+AG18</f>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ht="24.75" customHeight="1" thickBot="1" thickTop="1">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ht="27" customHeight="1" thickBot="1" thickTop="1">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ht="24.75" customHeight="1" thickBot="1">
      <c r="B21" s="687"/>
      <c r="C21" s="687"/>
      <c r="D21" s="687"/>
      <c r="E21" s="687"/>
      <c r="F21" s="687"/>
      <c r="G21" s="687"/>
      <c r="H21" s="687"/>
      <c r="J21" s="61"/>
      <c r="K21" s="58"/>
      <c r="L21" s="711"/>
      <c r="M21" s="61"/>
      <c r="O21" s="655"/>
      <c r="P21" s="720"/>
      <c r="Q21" s="720"/>
      <c r="R21" s="720"/>
      <c r="S21" s="57" t="s">
        <v>13</v>
      </c>
      <c r="T21" s="135"/>
      <c r="U21" s="135"/>
      <c r="V21" s="135"/>
      <c r="W21" s="135"/>
      <c r="X21" s="668">
        <f>+O18-X18</f>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ht="24.75" customHeight="1" thickBot="1" thickTop="1">
      <c r="B22" s="688"/>
      <c r="C22" s="688"/>
      <c r="D22" s="688"/>
      <c r="E22" s="688"/>
      <c r="F22" s="688"/>
      <c r="G22" s="688"/>
      <c r="H22" s="688"/>
      <c r="J22" s="61"/>
      <c r="K22" s="58"/>
      <c r="L22" s="711"/>
      <c r="M22" s="61"/>
      <c r="O22" s="672">
        <f>+IF(O21=0,"",IF(O18&lt;O21,"エラー !：④の内数である⑤の量が④を超えています",""))</f>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ht="27" customHeight="1" thickBot="1" thickTop="1">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ht="27" customHeight="1" thickBot="1">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ht="27" customHeight="1" thickBot="1">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ht="27" customHeight="1" thickBot="1" thickTop="1">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ht="27" customHeight="1" thickBot="1">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ht="27" customHeight="1" thickBot="1" thickTop="1">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f>+IF(AR27=0,"",IF(AK27&lt;(AR24+AR27+AR31),"エラー !：⑩の内数である（⑫+⑬＋⑭）の量が⑩を超えています",""))</f>
      </c>
      <c r="AS28" s="482"/>
      <c r="AT28" s="482"/>
      <c r="AU28" s="482"/>
    </row>
    <row r="29" ht="27" customHeight="1" thickBot="1" thickTop="1">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ht="27" customHeight="1" thickBot="1">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ht="27" customHeight="1" thickBot="1" thickTop="1">
      <c r="B31" s="690" t="s">
        <v>375</v>
      </c>
      <c r="C31" s="679"/>
      <c r="D31" s="679"/>
      <c r="E31" s="680"/>
      <c r="F31" s="673">
        <v>0</v>
      </c>
      <c r="G31" s="674"/>
      <c r="H31" s="214" t="s">
        <v>198</v>
      </c>
      <c r="L31" s="682"/>
      <c r="O31" s="61"/>
      <c r="X31"/>
      <c r="Y31"/>
      <c r="Z31" s="73" t="s">
        <v>91</v>
      </c>
      <c r="AJ31" s="132"/>
      <c r="AK31" s="659">
        <f>+IF(AK30=0,"",IF(AK27&lt;AK30,"エラー !：⑩の内数である⑪の量が⑩を超えています",""))</f>
      </c>
      <c r="AL31" s="659"/>
      <c r="AM31" s="659"/>
      <c r="AN31" s="659"/>
      <c r="AO31" s="659"/>
      <c r="AP31" s="659"/>
      <c r="AQ31" s="46"/>
      <c r="AR31" s="660"/>
      <c r="AS31" s="661"/>
      <c r="AT31" s="661"/>
      <c r="AU31" s="166" t="s">
        <v>13</v>
      </c>
      <c r="AV31" s="479"/>
    </row>
    <row r="32" ht="27" customHeight="1" thickBot="1" thickTop="1">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f>+IF(AR31=0,"",IF(AK27&lt;(AR24+AR27+AR31),"エラー !：⑩の内数である（⑫+⑬＋⑭）の量が⑩を超えています",""))</f>
      </c>
      <c r="AS32" s="478"/>
      <c r="AT32" s="478"/>
      <c r="AU32" s="478"/>
    </row>
    <row r="33" ht="27" customHeight="1" thickBot="1">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ht="27" customHeight="1">
      <c r="C34" s="310">
        <f>+IF(F30=0,"",IF(F29&lt;F30,"エラー !：上の表は、⑩の内数である⑪の量が⑩を超えています",""))</f>
      </c>
      <c r="Z34" s="725"/>
      <c r="AA34" s="651"/>
      <c r="AB34" s="651"/>
      <c r="AC34" s="651"/>
      <c r="AD34" s="651"/>
      <c r="AE34" s="651"/>
      <c r="AF34" s="651"/>
      <c r="AG34" s="651"/>
      <c r="AH34" s="651"/>
      <c r="AI34" s="651"/>
      <c r="AJ34" s="651"/>
      <c r="AK34" s="651"/>
      <c r="AL34" s="651"/>
      <c r="AM34" s="651"/>
      <c r="AN34" s="652"/>
      <c r="AO34" s="208"/>
    </row>
    <row r="35" ht="15" customHeight="1">
      <c r="C35" s="309">
        <f>+IF(F31=0,"",IF(F29&lt;F31,"エラー !：上の表は、⑩の内数である⑫の量が⑩を超えています",""))</f>
      </c>
      <c r="AE35" s="70"/>
      <c r="AF35" s="70"/>
      <c r="AG35" s="70"/>
      <c r="AH35" s="70"/>
      <c r="AI35" s="70"/>
      <c r="AJ35" s="70"/>
      <c r="AK35" s="58"/>
      <c r="AL35" s="58"/>
      <c r="AM35" s="58"/>
      <c r="AN35" s="58"/>
      <c r="AO35" s="58"/>
      <c r="AP35" s="58"/>
      <c r="AQ35" s="58"/>
    </row>
    <row r="36" ht="15" customHeight="1">
      <c r="C36" s="309">
        <f>+IF(F32=0,"",IF(F29&lt;F32,"エラー !：上の表は、⑩の内数である⑬の量が⑩を超えています",""))</f>
      </c>
      <c r="AE36" s="70"/>
      <c r="AF36" s="70"/>
      <c r="AG36" s="70"/>
      <c r="AH36" s="70"/>
      <c r="AI36" s="70"/>
      <c r="AJ36" s="70"/>
      <c r="AK36" s="70"/>
      <c r="AL36" s="156"/>
      <c r="AM36" s="156"/>
      <c r="AN36" s="132"/>
      <c r="AO36" s="58"/>
      <c r="AP36" s="58"/>
      <c r="AQ36" s="58"/>
      <c r="AR36" s="58"/>
      <c r="AS36" s="58"/>
      <c r="AT36" s="58"/>
      <c r="AU36" s="58"/>
      <c r="AV36" s="75"/>
    </row>
    <row r="37" ht="15" customHeight="1">
      <c r="C37" s="309">
        <f>+IF(F33=0,"",IF(F29&lt;F33,"エラー !：上の表は、⑩の内数である⑭の量が⑩を超えています",""))</f>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ht="13">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ht="13">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ht="13">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ht="13">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ht="13">
      <c r="H42" s="75"/>
      <c r="I42" s="75"/>
      <c r="J42" s="75"/>
      <c r="Q42" s="75"/>
      <c r="R42" s="75"/>
      <c r="S42" s="75"/>
      <c r="AP42" s="58"/>
      <c r="AQ42" s="58"/>
      <c r="AR42" s="132"/>
      <c r="AS42" s="70"/>
    </row>
    <row r="43">
      <c r="H43" s="75"/>
      <c r="I43" s="75"/>
      <c r="J43" s="75"/>
      <c r="Q43" s="75"/>
      <c r="R43" s="75"/>
      <c r="S43" s="75"/>
      <c r="AV43" s="75"/>
    </row>
    <row r="44">
      <c r="H44" s="75"/>
      <c r="I44" s="75"/>
      <c r="J44" s="75"/>
      <c r="Q44" s="75"/>
      <c r="R44" s="75"/>
      <c r="S44" s="75"/>
      <c r="AV44" s="75"/>
    </row>
    <row r="45">
      <c r="H45" s="75"/>
      <c r="I45" s="75"/>
      <c r="J45" s="75"/>
      <c r="Q45" s="75"/>
      <c r="R45" s="75"/>
      <c r="S45" s="75"/>
    </row>
    <row r="46">
      <c r="H46" s="75"/>
      <c r="I46" s="75"/>
      <c r="J46" s="75"/>
      <c r="Q46" s="75"/>
      <c r="R46" s="75"/>
      <c r="S46" s="75"/>
    </row>
    <row r="47" ht="13">
      <c r="H47" s="75"/>
      <c r="I47" s="75"/>
      <c r="J47" s="75"/>
      <c r="Q47" s="75"/>
      <c r="R47" s="75"/>
      <c r="S47" s="75"/>
      <c r="BG47" s="76"/>
      <c r="BH47" s="76"/>
      <c r="BI47" s="73"/>
    </row>
    <row r="48">
      <c r="H48" s="75"/>
      <c r="I48" s="75"/>
      <c r="J48" s="75"/>
      <c r="Q48" s="75"/>
      <c r="R48" s="75"/>
      <c r="S48" s="75"/>
      <c r="BG48" s="73"/>
    </row>
    <row r="49">
      <c r="G49" s="75"/>
      <c r="H49" s="75"/>
      <c r="I49" s="75"/>
      <c r="J49" s="75"/>
      <c r="Q49" s="75"/>
      <c r="R49" s="75"/>
      <c r="S49" s="75"/>
      <c r="BD49" s="73"/>
      <c r="BE49" s="73"/>
      <c r="BF49" s="73"/>
      <c r="BG49" s="73"/>
    </row>
    <row r="50">
      <c r="G50" s="75"/>
      <c r="H50" s="75"/>
      <c r="I50" s="75"/>
      <c r="J50" s="75"/>
      <c r="Q50" s="75"/>
      <c r="R50" s="75"/>
      <c r="S50" s="75"/>
      <c r="BD50" s="73"/>
      <c r="BE50" s="73"/>
      <c r="BF50" s="73"/>
      <c r="BG50" s="73"/>
    </row>
    <row r="51">
      <c r="G51" s="75"/>
      <c r="H51" s="75"/>
      <c r="I51" s="75"/>
      <c r="J51" s="75"/>
      <c r="Q51" s="75"/>
      <c r="R51" s="75"/>
      <c r="S51" s="75"/>
      <c r="BD51" s="73"/>
      <c r="BE51" s="73"/>
      <c r="BF51" s="73"/>
      <c r="BG51" s="73"/>
    </row>
    <row r="52">
      <c r="G52" s="75"/>
      <c r="H52" s="75"/>
      <c r="I52" s="75"/>
      <c r="J52" s="75"/>
      <c r="Q52" s="75"/>
      <c r="R52" s="75"/>
      <c r="S52" s="75"/>
      <c r="BD52" s="73"/>
      <c r="BE52" s="73"/>
      <c r="BF52" s="73"/>
      <c r="BG52" s="73"/>
    </row>
    <row r="53">
      <c r="G53" s="75"/>
      <c r="H53" s="75"/>
      <c r="I53" s="75"/>
      <c r="J53" s="75"/>
      <c r="Q53" s="75"/>
      <c r="R53" s="75"/>
      <c r="S53" s="75"/>
      <c r="BD53" s="73"/>
      <c r="BF53" s="73"/>
      <c r="BG53" s="73"/>
      <c r="BH53" s="73"/>
      <c r="BI53" s="73"/>
    </row>
    <row r="54">
      <c r="G54" s="75"/>
      <c r="H54" s="75"/>
      <c r="I54" s="75"/>
      <c r="J54" s="75"/>
      <c r="Q54" s="75"/>
      <c r="R54" s="75"/>
      <c r="S54" s="75"/>
      <c r="BC54" s="73"/>
      <c r="BD54" s="77"/>
      <c r="BF54" s="73"/>
      <c r="BG54" s="73"/>
      <c r="BH54" s="73"/>
      <c r="BI54" s="73"/>
    </row>
    <row r="55">
      <c r="G55" s="75"/>
      <c r="H55" s="75"/>
      <c r="I55" s="75"/>
      <c r="J55" s="75"/>
      <c r="Q55" s="75"/>
      <c r="R55" s="75"/>
      <c r="S55" s="75"/>
      <c r="BC55" s="73"/>
      <c r="BD55" s="77"/>
      <c r="BF55" s="73"/>
      <c r="BG55" s="73"/>
      <c r="BH55" s="73"/>
      <c r="BI55" s="73"/>
    </row>
    <row r="56">
      <c r="G56" s="75"/>
      <c r="H56" s="75"/>
      <c r="I56" s="75"/>
      <c r="J56" s="75"/>
      <c r="Q56" s="75"/>
      <c r="R56" s="75"/>
      <c r="S56" s="75"/>
      <c r="BC56" s="73"/>
      <c r="BD56" s="77"/>
      <c r="BF56" s="73"/>
      <c r="BG56" s="73"/>
      <c r="BH56" s="73"/>
      <c r="BI56" s="73"/>
    </row>
    <row r="57">
      <c r="G57" s="75"/>
      <c r="H57" s="75"/>
      <c r="BC57" s="73"/>
      <c r="BD57" s="77"/>
      <c r="BF57" s="73"/>
      <c r="BG57" s="73"/>
      <c r="BH57" s="73"/>
      <c r="BI57" s="73"/>
    </row>
    <row r="58" ht="12.5">
      <c r="G58" s="75"/>
      <c r="H58" s="75"/>
      <c r="K58" s="75"/>
      <c r="L58" s="78"/>
      <c r="M58" s="75"/>
      <c r="N58" s="75"/>
      <c r="BC58" s="73"/>
      <c r="BD58" s="77"/>
      <c r="BF58" s="73"/>
      <c r="BG58" s="73"/>
      <c r="BH58" s="73"/>
      <c r="BI58" s="73"/>
    </row>
    <row r="59">
      <c r="G59" s="75"/>
      <c r="H59" s="75"/>
      <c r="BC59" s="73"/>
      <c r="BD59" s="77"/>
      <c r="BF59" s="73"/>
      <c r="BG59" s="73"/>
      <c r="BH59" s="73"/>
      <c r="BI59" s="73"/>
    </row>
    <row r="60">
      <c r="G60" s="75"/>
      <c r="H60" s="75"/>
      <c r="BC60" s="73"/>
      <c r="BD60" s="77"/>
      <c r="BF60" s="73"/>
      <c r="BG60" s="73"/>
      <c r="BH60" s="73"/>
      <c r="BI60" s="73"/>
    </row>
    <row r="61">
      <c r="G61" s="75"/>
      <c r="H61" s="75"/>
      <c r="BC61" s="73"/>
      <c r="BD61" s="77"/>
      <c r="BF61" s="73"/>
      <c r="BG61" s="73"/>
      <c r="BH61" s="73"/>
      <c r="BI61" s="73"/>
    </row>
    <row r="62">
      <c r="BC62" s="73"/>
      <c r="BD62" s="77"/>
      <c r="BF62" s="73"/>
      <c r="BG62" s="73"/>
      <c r="BH62" s="73"/>
      <c r="BI62" s="73"/>
    </row>
    <row r="63">
      <c r="BC63" s="73"/>
      <c r="BD63" s="77"/>
      <c r="BF63" s="73"/>
      <c r="BG63" s="73"/>
      <c r="BH63" s="73"/>
      <c r="BI63" s="73"/>
    </row>
    <row r="64">
      <c r="BC64" s="73"/>
      <c r="BD64" s="77"/>
      <c r="BF64" s="73"/>
      <c r="BG64" s="73"/>
      <c r="BH64" s="73"/>
      <c r="BI64" s="73"/>
    </row>
    <row r="65">
      <c r="BC65" s="73"/>
      <c r="BD65" s="77"/>
      <c r="BF65" s="73"/>
      <c r="BG65" s="73"/>
      <c r="BH65" s="73"/>
      <c r="BI65" s="73"/>
    </row>
    <row r="66">
      <c r="BC66" s="73"/>
      <c r="BD66" s="77"/>
      <c r="BF66" s="73"/>
      <c r="BG66" s="73"/>
      <c r="BH66" s="73"/>
      <c r="BI66" s="73"/>
    </row>
    <row r="67">
      <c r="BC67" s="73"/>
      <c r="BD67" s="77"/>
      <c r="BF67" s="73"/>
      <c r="BG67" s="73"/>
      <c r="BH67" s="73"/>
      <c r="BI67" s="73"/>
    </row>
    <row r="69" ht="12.5">
      <c r="K69" s="75"/>
      <c r="L69" s="78"/>
      <c r="M69" s="75"/>
      <c r="N69" s="75"/>
    </row>
    <row r="70" ht="12.5">
      <c r="K70" s="75"/>
      <c r="L70" s="78"/>
      <c r="M70" s="75"/>
      <c r="N70" s="75"/>
    </row>
    <row r="71" ht="12.5">
      <c r="K71" s="75"/>
      <c r="L71" s="78"/>
      <c r="M71" s="75"/>
      <c r="N71" s="75"/>
    </row>
    <row r="72" ht="12.5">
      <c r="K72" s="75"/>
      <c r="L72" s="78"/>
      <c r="M72" s="75"/>
      <c r="N72" s="75"/>
    </row>
    <row r="73" ht="12.5">
      <c r="K73" s="75"/>
      <c r="L73" s="78"/>
      <c r="M73" s="75"/>
      <c r="N73" s="75"/>
    </row>
    <row r="74" ht="12.5">
      <c r="K74" s="75"/>
      <c r="L74" s="78"/>
      <c r="M74" s="75"/>
      <c r="N74" s="75"/>
    </row>
    <row r="75" ht="12.5">
      <c r="K75" s="75"/>
      <c r="L75" s="78"/>
      <c r="M75" s="75"/>
      <c r="N75" s="75"/>
    </row>
    <row r="76" ht="12.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3" right="0.5905511811023623" top="0.6299212598425197" bottom="0.3937007874015748" header="0.511811023622047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21">
    <pageSetUpPr fitToPage="1"/>
  </sheetPr>
  <dimension ref="B1:BI76"/>
  <sheetViews>
    <sheetView showGridLines="0" zoomScaleNormal="100" workbookViewId="0">
      <selection pane="topLeft" activeCell="B2" sqref="B2:G3"/>
    </sheetView>
  </sheetViews>
  <sheetFormatPr defaultColWidth="9" defaultRowHeight="1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16384" width="9" style="45" customWidth="1"/>
  </cols>
  <sheetData>
    <row r="1" ht="27" customHeight="1">
      <c r="F1" s="44"/>
      <c r="R1" s="92" t="s">
        <v>95</v>
      </c>
      <c r="S1" s="92" t="s">
        <v>352</v>
      </c>
    </row>
    <row r="2" ht="12" customHeight="1" thickBot="1">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ht="13.4" customHeight="1">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ht="13.5"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f>+表紙!Q29</f>
      </c>
      <c r="AS4" s="731"/>
      <c r="AT4" s="323">
        <f>+表紙!T29</f>
      </c>
      <c r="AU4" s="114"/>
    </row>
    <row r="5"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f>+表紙!F48</f>
      </c>
      <c r="AF5" s="732"/>
      <c r="AG5" s="732"/>
      <c r="AH5" s="732"/>
      <c r="AI5" s="732"/>
      <c r="AJ5" s="732"/>
      <c r="AK5" s="732"/>
      <c r="AL5" s="732"/>
      <c r="AM5" s="732"/>
      <c r="AN5" s="732"/>
      <c r="AO5" s="732"/>
      <c r="AP5" s="732"/>
      <c r="AQ5" s="732"/>
      <c r="AR5" s="732"/>
      <c r="AS5" s="732"/>
      <c r="AT5" s="732"/>
      <c r="AU5" s="732"/>
    </row>
    <row r="6" ht="24.75" customHeight="1" thickBot="1">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ht="28.4" customHeight="1" thickBot="1">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ht="28.4" customHeight="1" thickBot="1" thickTop="1">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ht="24.75" customHeight="1" thickBot="1" thickTop="1">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ht="24.75" customHeight="1" thickBot="1" thickTop="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ht="27" customHeight="1" thickBot="1" thickTop="1">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ht="24.75" customHeight="1" thickBot="1" thickTop="1">
      <c r="F12" s="748">
        <f>+ROUND(O12,1)+ROUND(O15,1)+ROUND(O18,1)+ROUND(O24,1)+O27-ROUND(F15,1)</f>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ht="24.75" customHeight="1" thickBot="1" thickTop="1">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ht="27" customHeight="1" thickBot="1" thickTop="1">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ht="24.75" customHeight="1" thickBot="1">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ht="24.75" customHeight="1" thickBot="1" thickTop="1">
      <c r="J16" s="61"/>
      <c r="K16" s="58"/>
      <c r="L16" s="711"/>
      <c r="M16" s="61"/>
      <c r="O16" s="659">
        <f>+IF(X18=0,"",IF(X18-O18=X18,"エラー！：⑥残さ物量があるのに、④自ら中間処理した量がゼロになっています",""))</f>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ht="27" customHeight="1" thickBot="1" thickTop="1">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ht="24.75" customHeight="1" thickBot="1">
      <c r="J18" s="61"/>
      <c r="K18" s="58"/>
      <c r="L18" s="711"/>
      <c r="M18" s="61"/>
      <c r="O18" s="655">
        <v>0</v>
      </c>
      <c r="P18" s="719"/>
      <c r="Q18" s="719"/>
      <c r="R18" s="719"/>
      <c r="S18" s="57" t="s">
        <v>14</v>
      </c>
      <c r="T18"/>
      <c r="U18" s="270"/>
      <c r="V18"/>
      <c r="W18" s="213"/>
      <c r="X18" s="668">
        <f>+ROUND(AG9,1)+ROUND(AG12,1)+ROUND(AG15,1)+AG18</f>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ht="24.75" customHeight="1" thickBot="1" thickTop="1">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ht="27" customHeight="1" thickBot="1" thickTop="1">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ht="24.75" customHeight="1" thickBot="1">
      <c r="B21" s="687"/>
      <c r="C21" s="687"/>
      <c r="D21" s="687"/>
      <c r="E21" s="687"/>
      <c r="F21" s="687"/>
      <c r="G21" s="687"/>
      <c r="H21" s="687"/>
      <c r="J21" s="61"/>
      <c r="K21" s="58"/>
      <c r="L21" s="711"/>
      <c r="M21" s="61"/>
      <c r="O21" s="655">
        <v>0</v>
      </c>
      <c r="P21" s="720"/>
      <c r="Q21" s="720"/>
      <c r="R21" s="720"/>
      <c r="S21" s="57" t="s">
        <v>13</v>
      </c>
      <c r="T21" s="135"/>
      <c r="U21" s="135"/>
      <c r="V21" s="135"/>
      <c r="W21" s="135"/>
      <c r="X21" s="668">
        <f>+O18-X18</f>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ht="24.75" customHeight="1" thickBot="1" thickTop="1">
      <c r="B22" s="688"/>
      <c r="C22" s="688"/>
      <c r="D22" s="688"/>
      <c r="E22" s="688"/>
      <c r="F22" s="688"/>
      <c r="G22" s="688"/>
      <c r="H22" s="688"/>
      <c r="J22" s="61"/>
      <c r="K22" s="58"/>
      <c r="L22" s="711"/>
      <c r="M22" s="61"/>
      <c r="O22" s="672">
        <f>+IF(O21=0,"",IF(O18&lt;O21,"エラー !：④の内数である⑤の量が④を超えています",""))</f>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ht="27" customHeight="1" thickBot="1" thickTop="1">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ht="27" customHeight="1" thickBot="1">
      <c r="B24" s="690" t="s">
        <v>200</v>
      </c>
      <c r="C24" s="679"/>
      <c r="D24" s="679"/>
      <c r="E24" s="680"/>
      <c r="F24" s="673">
        <v>277.4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249.7</v>
      </c>
      <c r="AS24" s="669"/>
      <c r="AT24" s="669"/>
      <c r="AU24" s="57" t="s">
        <v>13</v>
      </c>
    </row>
    <row r="25" ht="27" customHeight="1" thickBot="1">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ht="27" customHeight="1" thickBot="1" thickTop="1">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ht="27" customHeight="1" thickBot="1">
      <c r="B27" s="691" t="s">
        <v>371</v>
      </c>
      <c r="C27" s="692"/>
      <c r="D27" s="692"/>
      <c r="E27" s="693"/>
      <c r="F27" s="673">
        <v>0</v>
      </c>
      <c r="G27" s="674"/>
      <c r="H27" s="214" t="s">
        <v>198</v>
      </c>
      <c r="L27" s="682"/>
      <c r="O27" s="684">
        <f>+Q30+ROUND(Q33,1)</f>
        <v>249.7</v>
      </c>
      <c r="P27" s="718"/>
      <c r="Q27" s="718"/>
      <c r="R27" s="718"/>
      <c r="S27" s="49" t="s">
        <v>38</v>
      </c>
      <c r="T27" s="70"/>
      <c r="U27" s="70"/>
      <c r="X27" s="68" t="s">
        <v>39</v>
      </c>
      <c r="Y27" s="71"/>
      <c r="AG27" s="58"/>
      <c r="AH27" s="58"/>
      <c r="AI27" s="58"/>
      <c r="AJ27" s="58"/>
      <c r="AK27" s="668">
        <f>+AG18+O27</f>
        <v>249.7</v>
      </c>
      <c r="AL27" s="669"/>
      <c r="AM27" s="669"/>
      <c r="AN27" s="669"/>
      <c r="AO27" s="57" t="s">
        <v>13</v>
      </c>
      <c r="AP27" s="318"/>
      <c r="AQ27" s="132"/>
      <c r="AR27" s="655">
        <v>0</v>
      </c>
      <c r="AS27" s="656"/>
      <c r="AT27" s="656"/>
      <c r="AU27" s="57" t="s">
        <v>13</v>
      </c>
      <c r="AV27" s="479"/>
    </row>
    <row r="28" ht="27" customHeight="1" thickBot="1" thickTop="1">
      <c r="B28" s="691" t="s">
        <v>372</v>
      </c>
      <c r="C28" s="692"/>
      <c r="D28" s="692"/>
      <c r="E28" s="693"/>
      <c r="F28" s="673">
        <v>0</v>
      </c>
      <c r="G28" s="674"/>
      <c r="H28" s="214" t="s">
        <v>198</v>
      </c>
      <c r="L28" s="682"/>
      <c r="O28" s="61"/>
      <c r="T28" s="58"/>
      <c r="U28" s="58"/>
      <c r="X28" s="726" t="s">
        <v>175</v>
      </c>
      <c r="Y28" s="727"/>
      <c r="Z28" s="670">
        <v>249.7</v>
      </c>
      <c r="AA28" s="671"/>
      <c r="AB28" s="671"/>
      <c r="AC28" s="671"/>
      <c r="AD28" s="671"/>
      <c r="AE28" s="49" t="s">
        <v>13</v>
      </c>
      <c r="AG28" s="58"/>
      <c r="AH28" s="58"/>
      <c r="AM28" s="317"/>
      <c r="AP28" s="318"/>
      <c r="AQ28" s="132"/>
      <c r="AR28" s="482">
        <f>+IF(AR27=0,"",IF(AK27&lt;(AR24+AR27+AR31),"エラー !：⑩の内数である（⑫+⑬＋⑭）の量が⑩を超えています",""))</f>
      </c>
      <c r="AS28" s="482"/>
      <c r="AT28" s="482"/>
      <c r="AU28" s="482"/>
    </row>
    <row r="29" ht="27" customHeight="1" thickBot="1" thickTop="1">
      <c r="B29" s="691" t="s">
        <v>373</v>
      </c>
      <c r="C29" s="692"/>
      <c r="D29" s="692"/>
      <c r="E29" s="693"/>
      <c r="F29" s="673">
        <v>277.4</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ht="27" customHeight="1" thickBot="1">
      <c r="B30" s="690" t="s">
        <v>374</v>
      </c>
      <c r="C30" s="679"/>
      <c r="D30" s="679"/>
      <c r="E30" s="680"/>
      <c r="F30" s="673">
        <v>43</v>
      </c>
      <c r="G30" s="674"/>
      <c r="H30" s="214" t="s">
        <v>198</v>
      </c>
      <c r="L30" s="682"/>
      <c r="O30" s="61"/>
      <c r="Q30" s="684">
        <f>+ROUND(Z28,1)+ROUND(Z29,1)+ROUND(Z30,1)</f>
        <v>249.7</v>
      </c>
      <c r="R30" s="718"/>
      <c r="S30" s="718"/>
      <c r="T30" s="718"/>
      <c r="U30" s="49" t="s">
        <v>16</v>
      </c>
      <c r="X30" s="726" t="s">
        <v>186</v>
      </c>
      <c r="Y30" s="727"/>
      <c r="Z30" s="670"/>
      <c r="AA30" s="671"/>
      <c r="AB30" s="671"/>
      <c r="AC30" s="671"/>
      <c r="AD30" s="671"/>
      <c r="AE30" s="49" t="s">
        <v>13</v>
      </c>
      <c r="AK30" s="655">
        <v>38.7</v>
      </c>
      <c r="AL30" s="656"/>
      <c r="AM30" s="656"/>
      <c r="AN30" s="656"/>
      <c r="AO30" s="57" t="s">
        <v>13</v>
      </c>
      <c r="AR30" s="667"/>
      <c r="AS30" s="664"/>
      <c r="AT30" s="664"/>
      <c r="AU30" s="665"/>
    </row>
    <row r="31" ht="27" customHeight="1" thickBot="1" thickTop="1">
      <c r="B31" s="690" t="s">
        <v>375</v>
      </c>
      <c r="C31" s="679"/>
      <c r="D31" s="679"/>
      <c r="E31" s="680"/>
      <c r="F31" s="673">
        <v>277.4</v>
      </c>
      <c r="G31" s="674"/>
      <c r="H31" s="214" t="s">
        <v>198</v>
      </c>
      <c r="L31" s="682"/>
      <c r="O31" s="61"/>
      <c r="X31"/>
      <c r="Y31"/>
      <c r="Z31" s="73" t="s">
        <v>91</v>
      </c>
      <c r="AJ31" s="132"/>
      <c r="AK31" s="659">
        <f>+IF(AK30=0,"",IF(AK27&lt;AK30,"エラー !：⑩の内数である⑪の量が⑩を超えています",""))</f>
      </c>
      <c r="AL31" s="659"/>
      <c r="AM31" s="659"/>
      <c r="AN31" s="659"/>
      <c r="AO31" s="659"/>
      <c r="AP31" s="659"/>
      <c r="AQ31" s="46"/>
      <c r="AR31" s="660">
        <v>0</v>
      </c>
      <c r="AS31" s="661"/>
      <c r="AT31" s="661"/>
      <c r="AU31" s="166" t="s">
        <v>13</v>
      </c>
      <c r="AV31" s="479"/>
    </row>
    <row r="32" ht="27" customHeight="1" thickBot="1" thickTop="1">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f>+IF(AR31=0,"",IF(AK27&lt;(AR24+AR27+AR31),"エラー !：⑩の内数である（⑫+⑬＋⑭）の量が⑩を超えています",""))</f>
      </c>
      <c r="AS32" s="478"/>
      <c r="AT32" s="478"/>
      <c r="AU32" s="478"/>
    </row>
    <row r="33" ht="27" customHeight="1" thickBot="1">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ht="27" customHeight="1">
      <c r="C34" s="310">
        <f>+IF(F30=0,"",IF(F29&lt;F30,"エラー !：上の表は、⑩の内数である⑪の量が⑩を超えています",""))</f>
      </c>
      <c r="Z34" s="725"/>
      <c r="AA34" s="651"/>
      <c r="AB34" s="651"/>
      <c r="AC34" s="651"/>
      <c r="AD34" s="651"/>
      <c r="AE34" s="651"/>
      <c r="AF34" s="651"/>
      <c r="AG34" s="651"/>
      <c r="AH34" s="651"/>
      <c r="AI34" s="651"/>
      <c r="AJ34" s="651"/>
      <c r="AK34" s="651"/>
      <c r="AL34" s="651"/>
      <c r="AM34" s="651"/>
      <c r="AN34" s="652"/>
      <c r="AO34" s="208"/>
    </row>
    <row r="35" ht="15" customHeight="1">
      <c r="C35" s="309">
        <f>+IF(F31=0,"",IF(F29&lt;F31,"エラー !：上の表は、⑩の内数である⑫の量が⑩を超えています",""))</f>
      </c>
      <c r="AE35" s="70"/>
      <c r="AF35" s="70"/>
      <c r="AG35" s="70"/>
      <c r="AH35" s="70"/>
      <c r="AI35" s="70"/>
      <c r="AJ35" s="70"/>
      <c r="AK35" s="58"/>
      <c r="AL35" s="58"/>
      <c r="AM35" s="58"/>
      <c r="AN35" s="58"/>
      <c r="AO35" s="58"/>
      <c r="AP35" s="58"/>
      <c r="AQ35" s="58"/>
    </row>
    <row r="36" ht="15" customHeight="1">
      <c r="C36" s="309">
        <f>+IF(F32=0,"",IF(F29&lt;F32,"エラー !：上の表は、⑩の内数である⑬の量が⑩を超えています",""))</f>
      </c>
      <c r="AE36" s="70"/>
      <c r="AF36" s="70"/>
      <c r="AG36" s="70"/>
      <c r="AH36" s="70"/>
      <c r="AI36" s="70"/>
      <c r="AJ36" s="70"/>
      <c r="AK36" s="70"/>
      <c r="AL36" s="156"/>
      <c r="AM36" s="156"/>
      <c r="AN36" s="132"/>
      <c r="AO36" s="58"/>
      <c r="AP36" s="58"/>
      <c r="AQ36" s="58"/>
      <c r="AR36" s="58"/>
      <c r="AS36" s="58"/>
      <c r="AT36" s="58"/>
      <c r="AU36" s="58"/>
      <c r="AV36" s="75"/>
    </row>
    <row r="37" ht="15" customHeight="1">
      <c r="C37" s="309">
        <f>+IF(F33=0,"",IF(F29&lt;F33,"エラー !：上の表は、⑩の内数である⑭の量が⑩を超えています",""))</f>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ht="13">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ht="13">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ht="13">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ht="13">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ht="13">
      <c r="H42" s="75"/>
      <c r="I42" s="75"/>
      <c r="J42" s="75"/>
      <c r="Q42" s="75"/>
      <c r="R42" s="75"/>
      <c r="S42" s="75"/>
      <c r="AP42" s="58"/>
      <c r="AQ42" s="58"/>
      <c r="AR42" s="132"/>
      <c r="AS42" s="70"/>
    </row>
    <row r="43">
      <c r="H43" s="75"/>
      <c r="I43" s="75"/>
      <c r="J43" s="75"/>
      <c r="Q43" s="75"/>
      <c r="R43" s="75"/>
      <c r="S43" s="75"/>
      <c r="AV43" s="75"/>
    </row>
    <row r="44">
      <c r="H44" s="75"/>
      <c r="I44" s="75"/>
      <c r="J44" s="75"/>
      <c r="Q44" s="75"/>
      <c r="R44" s="75"/>
      <c r="S44" s="75"/>
      <c r="AV44" s="75"/>
    </row>
    <row r="45">
      <c r="H45" s="75"/>
      <c r="I45" s="75"/>
      <c r="J45" s="75"/>
      <c r="Q45" s="75"/>
      <c r="R45" s="75"/>
      <c r="S45" s="75"/>
    </row>
    <row r="46">
      <c r="H46" s="75"/>
      <c r="I46" s="75"/>
      <c r="J46" s="75"/>
      <c r="Q46" s="75"/>
      <c r="R46" s="75"/>
      <c r="S46" s="75"/>
    </row>
    <row r="47" ht="13">
      <c r="H47" s="75"/>
      <c r="I47" s="75"/>
      <c r="J47" s="75"/>
      <c r="Q47" s="75"/>
      <c r="R47" s="75"/>
      <c r="S47" s="75"/>
      <c r="BG47" s="76"/>
      <c r="BH47" s="76"/>
      <c r="BI47" s="73"/>
    </row>
    <row r="48">
      <c r="H48" s="75"/>
      <c r="I48" s="75"/>
      <c r="J48" s="75"/>
      <c r="Q48" s="75"/>
      <c r="R48" s="75"/>
      <c r="S48" s="75"/>
      <c r="BG48" s="73"/>
    </row>
    <row r="49">
      <c r="G49" s="75"/>
      <c r="H49" s="75"/>
      <c r="I49" s="75"/>
      <c r="J49" s="75"/>
      <c r="Q49" s="75"/>
      <c r="R49" s="75"/>
      <c r="S49" s="75"/>
      <c r="BD49" s="73"/>
      <c r="BE49" s="73"/>
      <c r="BF49" s="73"/>
      <c r="BG49" s="73"/>
    </row>
    <row r="50">
      <c r="G50" s="75"/>
      <c r="H50" s="75"/>
      <c r="I50" s="75"/>
      <c r="J50" s="75"/>
      <c r="Q50" s="75"/>
      <c r="R50" s="75"/>
      <c r="S50" s="75"/>
      <c r="BD50" s="73"/>
      <c r="BE50" s="73"/>
      <c r="BF50" s="73"/>
      <c r="BG50" s="73"/>
    </row>
    <row r="51">
      <c r="G51" s="75"/>
      <c r="H51" s="75"/>
      <c r="I51" s="75"/>
      <c r="J51" s="75"/>
      <c r="Q51" s="75"/>
      <c r="R51" s="75"/>
      <c r="S51" s="75"/>
      <c r="BD51" s="73"/>
      <c r="BE51" s="73"/>
      <c r="BF51" s="73"/>
      <c r="BG51" s="73"/>
    </row>
    <row r="52">
      <c r="G52" s="75"/>
      <c r="H52" s="75"/>
      <c r="I52" s="75"/>
      <c r="J52" s="75"/>
      <c r="Q52" s="75"/>
      <c r="R52" s="75"/>
      <c r="S52" s="75"/>
      <c r="BD52" s="73"/>
      <c r="BE52" s="73"/>
      <c r="BF52" s="73"/>
      <c r="BG52" s="73"/>
    </row>
    <row r="53">
      <c r="G53" s="75"/>
      <c r="H53" s="75"/>
      <c r="I53" s="75"/>
      <c r="J53" s="75"/>
      <c r="Q53" s="75"/>
      <c r="R53" s="75"/>
      <c r="S53" s="75"/>
      <c r="BD53" s="73"/>
      <c r="BF53" s="73"/>
      <c r="BG53" s="73"/>
      <c r="BH53" s="73"/>
      <c r="BI53" s="73"/>
    </row>
    <row r="54">
      <c r="G54" s="75"/>
      <c r="H54" s="75"/>
      <c r="I54" s="75"/>
      <c r="J54" s="75"/>
      <c r="Q54" s="75"/>
      <c r="R54" s="75"/>
      <c r="S54" s="75"/>
      <c r="BC54" s="73"/>
      <c r="BD54" s="77"/>
      <c r="BF54" s="73"/>
      <c r="BG54" s="73"/>
      <c r="BH54" s="73"/>
      <c r="BI54" s="73"/>
    </row>
    <row r="55">
      <c r="G55" s="75"/>
      <c r="H55" s="75"/>
      <c r="I55" s="75"/>
      <c r="J55" s="75"/>
      <c r="Q55" s="75"/>
      <c r="R55" s="75"/>
      <c r="S55" s="75"/>
      <c r="BC55" s="73"/>
      <c r="BD55" s="77"/>
      <c r="BF55" s="73"/>
      <c r="BG55" s="73"/>
      <c r="BH55" s="73"/>
      <c r="BI55" s="73"/>
    </row>
    <row r="56">
      <c r="G56" s="75"/>
      <c r="H56" s="75"/>
      <c r="I56" s="75"/>
      <c r="J56" s="75"/>
      <c r="Q56" s="75"/>
      <c r="R56" s="75"/>
      <c r="S56" s="75"/>
      <c r="BC56" s="73"/>
      <c r="BD56" s="77"/>
      <c r="BF56" s="73"/>
      <c r="BG56" s="73"/>
      <c r="BH56" s="73"/>
      <c r="BI56" s="73"/>
    </row>
    <row r="57">
      <c r="G57" s="75"/>
      <c r="H57" s="75"/>
      <c r="BC57" s="73"/>
      <c r="BD57" s="77"/>
      <c r="BF57" s="73"/>
      <c r="BG57" s="73"/>
      <c r="BH57" s="73"/>
      <c r="BI57" s="73"/>
    </row>
    <row r="58" ht="12.5">
      <c r="G58" s="75"/>
      <c r="H58" s="75"/>
      <c r="K58" s="75"/>
      <c r="L58" s="78"/>
      <c r="M58" s="75"/>
      <c r="N58" s="75"/>
      <c r="BC58" s="73"/>
      <c r="BD58" s="77"/>
      <c r="BF58" s="73"/>
      <c r="BG58" s="73"/>
      <c r="BH58" s="73"/>
      <c r="BI58" s="73"/>
    </row>
    <row r="59">
      <c r="G59" s="75"/>
      <c r="H59" s="75"/>
      <c r="BC59" s="73"/>
      <c r="BD59" s="77"/>
      <c r="BF59" s="73"/>
      <c r="BG59" s="73"/>
      <c r="BH59" s="73"/>
      <c r="BI59" s="73"/>
    </row>
    <row r="60">
      <c r="G60" s="75"/>
      <c r="H60" s="75"/>
      <c r="BC60" s="73"/>
      <c r="BD60" s="77"/>
      <c r="BF60" s="73"/>
      <c r="BG60" s="73"/>
      <c r="BH60" s="73"/>
      <c r="BI60" s="73"/>
    </row>
    <row r="61">
      <c r="G61" s="75"/>
      <c r="H61" s="75"/>
      <c r="BC61" s="73"/>
      <c r="BD61" s="77"/>
      <c r="BF61" s="73"/>
      <c r="BG61" s="73"/>
      <c r="BH61" s="73"/>
      <c r="BI61" s="73"/>
    </row>
    <row r="62">
      <c r="BC62" s="73"/>
      <c r="BD62" s="77"/>
      <c r="BF62" s="73"/>
      <c r="BG62" s="73"/>
      <c r="BH62" s="73"/>
      <c r="BI62" s="73"/>
    </row>
    <row r="63">
      <c r="BC63" s="73"/>
      <c r="BD63" s="77"/>
      <c r="BF63" s="73"/>
      <c r="BG63" s="73"/>
      <c r="BH63" s="73"/>
      <c r="BI63" s="73"/>
    </row>
    <row r="64">
      <c r="BC64" s="73"/>
      <c r="BD64" s="77"/>
      <c r="BF64" s="73"/>
      <c r="BG64" s="73"/>
      <c r="BH64" s="73"/>
      <c r="BI64" s="73"/>
    </row>
    <row r="65">
      <c r="BC65" s="73"/>
      <c r="BD65" s="77"/>
      <c r="BF65" s="73"/>
      <c r="BG65" s="73"/>
      <c r="BH65" s="73"/>
      <c r="BI65" s="73"/>
    </row>
    <row r="66">
      <c r="BC66" s="73"/>
      <c r="BD66" s="77"/>
      <c r="BF66" s="73"/>
      <c r="BG66" s="73"/>
      <c r="BH66" s="73"/>
      <c r="BI66" s="73"/>
    </row>
    <row r="67">
      <c r="BC67" s="73"/>
      <c r="BD67" s="77"/>
      <c r="BF67" s="73"/>
      <c r="BG67" s="73"/>
      <c r="BH67" s="73"/>
      <c r="BI67" s="73"/>
    </row>
    <row r="69" ht="12.5">
      <c r="K69" s="75"/>
      <c r="L69" s="78"/>
      <c r="M69" s="75"/>
      <c r="N69" s="75"/>
    </row>
    <row r="70" ht="12.5">
      <c r="K70" s="75"/>
      <c r="L70" s="78"/>
      <c r="M70" s="75"/>
      <c r="N70" s="75"/>
    </row>
    <row r="71" ht="12.5">
      <c r="K71" s="75"/>
      <c r="L71" s="78"/>
      <c r="M71" s="75"/>
      <c r="N71" s="75"/>
    </row>
    <row r="72" ht="12.5">
      <c r="K72" s="75"/>
      <c r="L72" s="78"/>
      <c r="M72" s="75"/>
      <c r="N72" s="75"/>
    </row>
    <row r="73" ht="12.5">
      <c r="K73" s="75"/>
      <c r="L73" s="78"/>
      <c r="M73" s="75"/>
      <c r="N73" s="75"/>
    </row>
    <row r="74" ht="12.5">
      <c r="K74" s="75"/>
      <c r="L74" s="78"/>
      <c r="M74" s="75"/>
      <c r="N74" s="75"/>
    </row>
    <row r="75" ht="12.5">
      <c r="K75" s="75"/>
      <c r="L75" s="78"/>
      <c r="M75" s="75"/>
      <c r="N75" s="75"/>
    </row>
    <row r="76" ht="12.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3" right="0.5905511811023623" top="0.6299212598425197" bottom="0.3937007874015748" header="0.511811023622047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24">
    <pageSetUpPr fitToPage="1"/>
  </sheetPr>
  <dimension ref="B1:AA59"/>
  <sheetViews>
    <sheetView showGridLines="0" view="pageBreakPreview" topLeftCell="B3" zoomScaleNormal="100" zoomScaleSheetLayoutView="100" workbookViewId="0">
      <selection pane="topLeft" activeCell="B3" sqref="B3:F4"/>
    </sheetView>
  </sheetViews>
  <sheetFormatPr defaultColWidth="9" defaultRowHeight="11"/>
  <cols>
    <col min="1" max="1" width="2.453125" style="10" customWidth="1"/>
    <col min="2" max="3" width="3.90625" style="10" customWidth="1"/>
    <col min="4" max="4" width="4.453125" style="10" customWidth="1"/>
    <col min="5" max="5" width="3.90625" style="10" customWidth="1"/>
    <col min="6" max="6" width="40.90625" style="10" customWidth="1"/>
    <col min="7" max="7" width="9.90625" style="10" customWidth="1"/>
    <col min="8" max="8" width="10.36328125" style="10" customWidth="1"/>
    <col min="9" max="26" width="9.90625" style="10" customWidth="1"/>
    <col min="27" max="27" width="11.90625" style="10" customWidth="1"/>
    <col min="28" max="16384" width="9" style="10" customWidth="1"/>
  </cols>
  <sheetData>
    <row r="1" ht="21">
      <c r="C1" s="20" t="s">
        <v>381</v>
      </c>
      <c r="D1" s="20"/>
      <c r="E1" s="20"/>
    </row>
    <row r="2" ht="22.5" customHeight="1">
      <c r="E2" s="327" t="s">
        <v>382</v>
      </c>
    </row>
    <row r="3" ht="14.15" customHeight="1" thickBot="1">
      <c r="B3" s="780" t="s">
        <v>102</v>
      </c>
      <c r="C3" s="780"/>
      <c r="D3" s="780"/>
      <c r="E3" s="780"/>
      <c r="F3" s="780"/>
      <c r="G3" s="116"/>
      <c r="H3" s="116"/>
      <c r="I3" s="116"/>
      <c r="J3" s="116"/>
      <c r="K3" s="116"/>
      <c r="Y3"/>
      <c r="Z3"/>
      <c r="AA3" s="117"/>
    </row>
    <row r="4" ht="14.15" customHeight="1">
      <c r="B4" s="780"/>
      <c r="C4" s="780"/>
      <c r="D4" s="780"/>
      <c r="E4" s="780"/>
      <c r="F4" s="780"/>
      <c r="G4" s="116"/>
      <c r="H4" s="116"/>
      <c r="I4" s="116"/>
      <c r="J4" s="116"/>
      <c r="K4" s="116"/>
      <c r="Y4" s="784" t="s">
        <v>355</v>
      </c>
      <c r="Z4" s="118" t="s">
        <v>114</v>
      </c>
      <c r="AA4" s="119" t="s">
        <v>115</v>
      </c>
    </row>
    <row r="5" ht="14.15" customHeight="1" thickBot="1">
      <c r="C5" s="116"/>
      <c r="D5" s="116"/>
      <c r="E5" s="116"/>
      <c r="F5" s="116"/>
      <c r="G5" s="116"/>
      <c r="H5" s="116"/>
      <c r="I5" s="116"/>
      <c r="J5" s="116"/>
      <c r="K5" s="116"/>
      <c r="Y5" s="785"/>
      <c r="Z5" s="120">
        <f>+表紙!Q29</f>
      </c>
      <c r="AA5" s="120">
        <f>+表紙!T29</f>
      </c>
    </row>
    <row r="6" ht="15" customHeight="1" thickBot="1">
      <c r="B6" s="168" t="s">
        <v>101</v>
      </c>
      <c r="C6" s="168"/>
      <c r="D6" s="168"/>
      <c r="E6" s="168"/>
      <c r="F6" s="168"/>
      <c r="G6" s="168"/>
      <c r="H6" s="168"/>
      <c r="I6" s="168"/>
      <c r="J6" s="168"/>
      <c r="K6" s="168"/>
      <c r="L6" s="94"/>
      <c r="M6" s="781"/>
      <c r="N6" s="781"/>
      <c r="O6" s="94" t="s">
        <v>99</v>
      </c>
      <c r="P6" s="786">
        <f>+表紙!F48</f>
      </c>
      <c r="Q6" s="786"/>
      <c r="R6" s="786"/>
      <c r="S6" s="786"/>
      <c r="T6" s="786"/>
      <c r="U6" s="786"/>
      <c r="V6" s="781"/>
      <c r="W6" s="781"/>
      <c r="X6" s="781"/>
      <c r="Y6" s="781"/>
      <c r="Z6" s="781"/>
      <c r="AA6" s="204" t="s">
        <v>98</v>
      </c>
    </row>
    <row r="7" ht="14">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11" customFormat="1" ht="29.15" customHeight="1" thickBot="1">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ht="24" customHeight="1" thickTop="1">
      <c r="B9" s="169"/>
      <c r="C9" s="782" t="s">
        <v>230</v>
      </c>
      <c r="D9" s="782"/>
      <c r="E9" s="782"/>
      <c r="F9" s="783"/>
      <c r="G9" s="377">
        <f>IF(OR('ｱ.燃え殻'!F24&gt;0,'ｱ.燃え殻'!F24&lt;0),'ｱ.燃え殻'!F24,IF(G$19&gt;0,"0",0))</f>
        <v>0</v>
      </c>
      <c r="H9" s="377">
        <f>IF(OR('ｲ.汚泥'!F24&gt;0,'ｲ.汚泥'!F24&lt;0),'ｲ.汚泥'!F24,IF(H$19&gt;0,"0",0))</f>
        <v>2406.6</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73.2</v>
      </c>
      <c r="M9" s="377">
        <f>IF(OR('ｷ.紙くず'!F24&gt;0,'ｷ.紙くず'!F24&lt;0),'ｷ.紙くず'!F24,IF(M$19&gt;0,"0",0))</f>
        <v>2.8</v>
      </c>
      <c r="N9" s="377">
        <f>IF(OR('ｸ.木くず'!F24&gt;0,'ｸ.木くず'!F24&lt;0),'ｸ.木くず'!F24,IF(N$19&gt;0,"0",0))</f>
        <v>106.3</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72.2</v>
      </c>
      <c r="T9" s="377">
        <f>IF(OR('ｾ.ｶﾞﾗｽ･ｺﾝｸﾘ･陶磁器くず'!F24&gt;0,'ｾ.ｶﾞﾗｽ･ｺﾝｸﾘ･陶磁器くず'!F24&lt;0),'ｾ.ｶﾞﾗｽ･ｺﾝｸﾘ･陶磁器くず'!F24,IF(T$19&gt;0,"0",0))</f>
        <v>166.8</v>
      </c>
      <c r="U9" s="377">
        <f>IF(OR('ｿ.鉱さい'!F24&gt;0,'ｿ.鉱さい'!F24&lt;0),'ｿ.鉱さい'!F24,IF(U$19&gt;0,"0",0))</f>
        <v>0</v>
      </c>
      <c r="V9" s="377">
        <f>IF(OR('ﾀ.がれき類'!F24&gt;0,'ﾀ.がれき類'!F24&lt;0),'ﾀ.がれき類'!F24,IF(V$19&gt;0,"0",0))</f>
        <v>410.9</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277.4</v>
      </c>
      <c r="AA9" s="379">
        <f t="shared" si="8" ref="AA9:AA18">IF(SUM(G9:Z9)&gt;0,SUM(G9:Z9),IF(AA$19&gt;0,"0",0))</f>
        <v>3516.2000000000003</v>
      </c>
    </row>
    <row r="10" ht="24" customHeight="1">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8"/>
        <v>0</v>
      </c>
    </row>
    <row r="11" ht="24" customHeight="1">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8"/>
        <v>0</v>
      </c>
    </row>
    <row r="12" ht="24" customHeight="1">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8"/>
        <v>0</v>
      </c>
    </row>
    <row r="13" ht="24" customHeight="1">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8"/>
        <v>0</v>
      </c>
    </row>
    <row r="14" ht="24" customHeight="1">
      <c r="B14" s="172" t="s">
        <v>227</v>
      </c>
      <c r="C14" s="778" t="s">
        <v>298</v>
      </c>
      <c r="D14" s="778"/>
      <c r="E14" s="778"/>
      <c r="F14" s="779"/>
      <c r="G14" s="383">
        <f>IF(OR('ｱ.燃え殻'!F29&gt;0,'ｱ.燃え殻'!F29&lt;0),'ｱ.燃え殻'!F29,IF(G$19&gt;0,"0",0))</f>
        <v>0</v>
      </c>
      <c r="H14" s="383">
        <f>IF(OR('ｲ.汚泥'!F29&gt;0,'ｲ.汚泥'!F29&lt;0),'ｲ.汚泥'!F29,IF(H$19&gt;0,"0",0))</f>
        <v>2406.6</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73.2</v>
      </c>
      <c r="M14" s="383">
        <f>IF(OR('ｷ.紙くず'!F29&gt;0,'ｷ.紙くず'!F29&lt;0),'ｷ.紙くず'!F29,IF(M$19&gt;0,"0",0))</f>
        <v>2.8</v>
      </c>
      <c r="N14" s="383">
        <f>IF(OR('ｸ.木くず'!F29&gt;0,'ｸ.木くず'!F29&lt;0),'ｸ.木くず'!F29,IF(N$19&gt;0,"0",0))</f>
        <v>106.3</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72.2</v>
      </c>
      <c r="T14" s="383">
        <f>IF(OR('ｾ.ｶﾞﾗｽ･ｺﾝｸﾘ･陶磁器くず'!F29&gt;0,'ｾ.ｶﾞﾗｽ･ｺﾝｸﾘ･陶磁器くず'!F29&lt;0),'ｾ.ｶﾞﾗｽ･ｺﾝｸﾘ･陶磁器くず'!F29,IF(T$19&gt;0,"0",0))</f>
        <v>166.8</v>
      </c>
      <c r="U14" s="383">
        <f>IF(OR('ｿ.鉱さい'!F29&gt;0,'ｿ.鉱さい'!F29&lt;0),'ｿ.鉱さい'!F29,IF(U$19&gt;0,"0",0))</f>
        <v>0</v>
      </c>
      <c r="V14" s="383">
        <f>IF(OR('ﾀ.がれき類'!F29&gt;0,'ﾀ.がれき類'!F29&lt;0),'ﾀ.がれき類'!F29,IF(V$19&gt;0,"0",0))</f>
        <v>410.9</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277.4</v>
      </c>
      <c r="AA14" s="385">
        <f t="shared" si="8"/>
        <v>3516.2000000000003</v>
      </c>
    </row>
    <row r="15" ht="24" customHeight="1">
      <c r="B15" s="172" t="s">
        <v>228</v>
      </c>
      <c r="C15" s="778" t="s">
        <v>299</v>
      </c>
      <c r="D15" s="778"/>
      <c r="E15" s="778"/>
      <c r="F15" s="779"/>
      <c r="G15" s="383">
        <f>IF(OR('ｱ.燃え殻'!F30&gt;0,'ｱ.燃え殻'!F30&lt;0),'ｱ.燃え殻'!F30,IF(G$19&gt;0,"0",0))</f>
        <v>0</v>
      </c>
      <c r="H15" s="383">
        <f>IF(OR('ｲ.汚泥'!F30&gt;0,'ｲ.汚泥'!F30&lt;0),'ｲ.汚泥'!F30,IF(H$19&gt;0,"0",0))</f>
        <v>81.4</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10.8</v>
      </c>
      <c r="M15" s="383">
        <f>IF(OR('ｷ.紙くず'!F30&gt;0,'ｷ.紙くず'!F30&lt;0),'ｷ.紙くず'!F30,IF(M$19&gt;0,"0",0))</f>
        <v>2.2</v>
      </c>
      <c r="N15" s="383">
        <f>IF(OR('ｸ.木くず'!F30&gt;0,'ｸ.木くず'!F30&lt;0),'ｸ.木くず'!F30,IF(N$19&gt;0,"0",0))</f>
        <v>13.6</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12.4</v>
      </c>
      <c r="T15" s="383">
        <f>IF(OR('ｾ.ｶﾞﾗｽ･ｺﾝｸﾘ･陶磁器くず'!F30&gt;0,'ｾ.ｶﾞﾗｽ･ｺﾝｸﾘ･陶磁器くず'!F30&lt;0),'ｾ.ｶﾞﾗｽ･ｺﾝｸﾘ･陶磁器くず'!F30,IF(T$19&gt;0,"0",0))</f>
        <v>150.9</v>
      </c>
      <c r="U15" s="383">
        <f>IF(OR('ｿ.鉱さい'!F30&gt;0,'ｿ.鉱さい'!F30&lt;0),'ｿ.鉱さい'!F30,IF(U$19&gt;0,"0",0))</f>
        <v>0</v>
      </c>
      <c r="V15" s="383">
        <f>IF(OR('ﾀ.がれき類'!F30&gt;0,'ﾀ.がれき類'!F30&lt;0),'ﾀ.がれき類'!F30,IF(V$19&gt;0,"0",0))</f>
        <v>227.1</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43</v>
      </c>
      <c r="AA15" s="385">
        <f t="shared" si="8"/>
        <v>541.4</v>
      </c>
    </row>
    <row r="16" ht="24" customHeight="1">
      <c r="B16" s="172" t="s">
        <v>229</v>
      </c>
      <c r="C16" s="778" t="s">
        <v>300</v>
      </c>
      <c r="D16" s="778"/>
      <c r="E16" s="778"/>
      <c r="F16" s="779"/>
      <c r="G16" s="383">
        <f>IF(OR('ｱ.燃え殻'!F31&gt;0,'ｱ.燃え殻'!F31&lt;0),'ｱ.燃え殻'!F31,IF(G$19&gt;0,"0",0))</f>
        <v>0</v>
      </c>
      <c r="H16" s="383">
        <f>IF(OR('ｲ.汚泥'!F31&gt;0,'ｲ.汚泥'!F31&lt;0),'ｲ.汚泥'!F31,IF(H$19&gt;0,"0",0))</f>
        <v>2406.6</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73.2</v>
      </c>
      <c r="M16" s="383">
        <f>IF(OR('ｷ.紙くず'!F31&gt;0,'ｷ.紙くず'!F31&lt;0),'ｷ.紙くず'!F31,IF(M$19&gt;0,"0",0))</f>
        <v>2.8</v>
      </c>
      <c r="N16" s="383">
        <f>IF(OR('ｸ.木くず'!F31&gt;0,'ｸ.木くず'!F31&lt;0),'ｸ.木くず'!F31,IF(N$19&gt;0,"0",0))</f>
        <v>106.3</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72.2</v>
      </c>
      <c r="T16" s="383">
        <f>IF(OR('ｾ.ｶﾞﾗｽ･ｺﾝｸﾘ･陶磁器くず'!F31&gt;0,'ｾ.ｶﾞﾗｽ･ｺﾝｸﾘ･陶磁器くず'!F31&lt;0),'ｾ.ｶﾞﾗｽ･ｺﾝｸﾘ･陶磁器くず'!F31,IF(T$19&gt;0,"0",0))</f>
        <v>166.8</v>
      </c>
      <c r="U16" s="383">
        <f>IF(OR('ｿ.鉱さい'!F31&gt;0,'ｿ.鉱さい'!F31&lt;0),'ｿ.鉱さい'!F31,IF(U$19&gt;0,"0",0))</f>
        <v>0</v>
      </c>
      <c r="V16" s="383">
        <f>IF(OR('ﾀ.がれき類'!F31&gt;0,'ﾀ.がれき類'!F31&lt;0),'ﾀ.がれき類'!F31,IF(V$19&gt;0,"0",0))</f>
        <v>410.9</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277.4</v>
      </c>
      <c r="AA16" s="385">
        <f t="shared" si="8"/>
        <v>3516.2000000000003</v>
      </c>
    </row>
    <row r="17" ht="24" customHeight="1">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8"/>
        <v>0</v>
      </c>
    </row>
    <row r="18" ht="24" customHeight="1" thickBot="1">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8"/>
        <v>0</v>
      </c>
    </row>
    <row r="19" ht="24" customHeight="1" thickTop="1">
      <c r="B19" s="169"/>
      <c r="C19" s="174" t="s">
        <v>376</v>
      </c>
      <c r="D19" s="793" t="s">
        <v>377</v>
      </c>
      <c r="E19" s="793"/>
      <c r="F19" s="794"/>
      <c r="G19" s="389">
        <f t="shared" si="0" ref="G19:Z19">+G37+G25+G23+G22+G21-G20</f>
        <v>0</v>
      </c>
      <c r="H19" s="389">
        <f t="shared" si="0"/>
        <v>2165.9</v>
      </c>
      <c r="I19" s="389">
        <f t="shared" si="0"/>
        <v>0</v>
      </c>
      <c r="J19" s="389">
        <f t="shared" si="0"/>
        <v>0</v>
      </c>
      <c r="K19" s="389">
        <f t="shared" si="0"/>
        <v>0</v>
      </c>
      <c r="L19" s="389">
        <f t="shared" si="0"/>
        <v>65.9</v>
      </c>
      <c r="M19" s="389">
        <f t="shared" si="0"/>
        <v>2.5</v>
      </c>
      <c r="N19" s="389">
        <f t="shared" si="0"/>
        <v>95.7</v>
      </c>
      <c r="O19" s="389">
        <f t="shared" si="0"/>
        <v>0</v>
      </c>
      <c r="P19" s="389">
        <f t="shared" si="0"/>
        <v>0</v>
      </c>
      <c r="Q19" s="389">
        <f t="shared" si="0"/>
        <v>0</v>
      </c>
      <c r="R19" s="389">
        <f t="shared" si="0"/>
        <v>0</v>
      </c>
      <c r="S19" s="389">
        <f t="shared" si="0"/>
        <v>65</v>
      </c>
      <c r="T19" s="389">
        <f t="shared" si="0"/>
        <v>150.1</v>
      </c>
      <c r="U19" s="389">
        <f t="shared" si="0"/>
        <v>0</v>
      </c>
      <c r="V19" s="389">
        <f t="shared" si="0"/>
        <v>369.8</v>
      </c>
      <c r="W19" s="389">
        <f t="shared" si="0"/>
        <v>0</v>
      </c>
      <c r="X19" s="389">
        <f t="shared" si="0"/>
        <v>0</v>
      </c>
      <c r="Y19" s="389">
        <f t="shared" si="0"/>
        <v>0</v>
      </c>
      <c r="Z19" s="390">
        <f t="shared" si="0"/>
        <v>249.7</v>
      </c>
      <c r="AA19" s="391">
        <f t="shared" si="9" ref="AA19:AA47">SUM(G19:Z19)</f>
        <v>3164.6</v>
      </c>
    </row>
    <row r="20" ht="24" customHeight="1" thickBot="1">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9"/>
      </c>
    </row>
    <row r="21" ht="24" customHeight="1">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9"/>
        <v>0</v>
      </c>
    </row>
    <row r="22" ht="24" customHeight="1">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9"/>
        <v>0</v>
      </c>
    </row>
    <row r="23" ht="24" customHeight="1">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9"/>
      </c>
    </row>
    <row r="24" ht="24" customHeight="1">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9"/>
        <v>0</v>
      </c>
    </row>
    <row r="25" ht="24" customHeight="1">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9"/>
      </c>
    </row>
    <row r="26" ht="24" customHeight="1">
      <c r="B26" s="170"/>
      <c r="C26" s="813" t="s">
        <v>174</v>
      </c>
      <c r="D26" s="440" t="s">
        <v>21</v>
      </c>
      <c r="E26" s="806" t="s">
        <v>343</v>
      </c>
      <c r="F26" s="807"/>
      <c r="G26" s="409">
        <f t="shared" si="1" ref="G26:Z26">+G28+G29+G30+G31</f>
        <v>0</v>
      </c>
      <c r="H26" s="409">
        <f t="shared" si="1"/>
        <v>0</v>
      </c>
      <c r="I26" s="409">
        <f t="shared" si="1"/>
        <v>0</v>
      </c>
      <c r="J26" s="409">
        <f t="shared" si="1"/>
        <v>0</v>
      </c>
      <c r="K26" s="409">
        <f t="shared" si="1"/>
        <v>0</v>
      </c>
      <c r="L26" s="409">
        <f t="shared" si="1"/>
        <v>0</v>
      </c>
      <c r="M26" s="409">
        <f t="shared" si="1"/>
        <v>0</v>
      </c>
      <c r="N26" s="409">
        <f t="shared" si="1"/>
        <v>0</v>
      </c>
      <c r="O26" s="409">
        <f t="shared" si="1"/>
        <v>0</v>
      </c>
      <c r="P26" s="409">
        <f t="shared" si="1"/>
        <v>0</v>
      </c>
      <c r="Q26" s="409">
        <f t="shared" si="1"/>
        <v>0</v>
      </c>
      <c r="R26" s="409">
        <f t="shared" si="1"/>
        <v>0</v>
      </c>
      <c r="S26" s="409">
        <f t="shared" si="1"/>
        <v>0</v>
      </c>
      <c r="T26" s="409">
        <f t="shared" si="1"/>
        <v>0</v>
      </c>
      <c r="U26" s="409">
        <f t="shared" si="1"/>
        <v>0</v>
      </c>
      <c r="V26" s="409">
        <f t="shared" si="1"/>
        <v>0</v>
      </c>
      <c r="W26" s="409">
        <f t="shared" si="1"/>
        <v>0</v>
      </c>
      <c r="X26" s="409">
        <f t="shared" si="1"/>
        <v>0</v>
      </c>
      <c r="Y26" s="409">
        <f t="shared" si="1"/>
        <v>0</v>
      </c>
      <c r="Z26" s="410">
        <f t="shared" si="1"/>
        <v>0</v>
      </c>
      <c r="AA26" s="411">
        <f t="shared" si="9"/>
      </c>
    </row>
    <row r="27" ht="24" customHeight="1">
      <c r="B27" s="170"/>
      <c r="C27" s="813"/>
      <c r="D27" s="175" t="s">
        <v>25</v>
      </c>
      <c r="E27" s="806" t="s">
        <v>344</v>
      </c>
      <c r="F27" s="807"/>
      <c r="G27" s="409">
        <f t="shared" si="2" ref="G27:Z27">+G23-G26</f>
        <v>0</v>
      </c>
      <c r="H27" s="409">
        <f t="shared" si="2"/>
        <v>0</v>
      </c>
      <c r="I27" s="409">
        <f t="shared" si="2"/>
        <v>0</v>
      </c>
      <c r="J27" s="409">
        <f t="shared" si="2"/>
        <v>0</v>
      </c>
      <c r="K27" s="409">
        <f t="shared" si="2"/>
        <v>0</v>
      </c>
      <c r="L27" s="409">
        <f t="shared" si="2"/>
        <v>0</v>
      </c>
      <c r="M27" s="409">
        <f t="shared" si="2"/>
        <v>0</v>
      </c>
      <c r="N27" s="409">
        <f t="shared" si="2"/>
        <v>0</v>
      </c>
      <c r="O27" s="409">
        <f t="shared" si="2"/>
        <v>0</v>
      </c>
      <c r="P27" s="409">
        <f t="shared" si="2"/>
        <v>0</v>
      </c>
      <c r="Q27" s="409">
        <f t="shared" si="2"/>
        <v>0</v>
      </c>
      <c r="R27" s="409">
        <f t="shared" si="2"/>
        <v>0</v>
      </c>
      <c r="S27" s="409">
        <f t="shared" si="2"/>
        <v>0</v>
      </c>
      <c r="T27" s="409">
        <f t="shared" si="2"/>
        <v>0</v>
      </c>
      <c r="U27" s="409">
        <f t="shared" si="2"/>
        <v>0</v>
      </c>
      <c r="V27" s="409">
        <f t="shared" si="2"/>
        <v>0</v>
      </c>
      <c r="W27" s="409">
        <f t="shared" si="2"/>
        <v>0</v>
      </c>
      <c r="X27" s="409">
        <f t="shared" si="2"/>
        <v>0</v>
      </c>
      <c r="Y27" s="409">
        <f t="shared" si="2"/>
        <v>0</v>
      </c>
      <c r="Z27" s="410">
        <f t="shared" si="2"/>
        <v>0</v>
      </c>
      <c r="AA27" s="411">
        <f t="shared" si="9"/>
        <v>0</v>
      </c>
    </row>
    <row r="28" ht="25.5" customHeight="1">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9"/>
        <v>0</v>
      </c>
    </row>
    <row r="29" ht="25.5" customHeight="1">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9"/>
        <v>0</v>
      </c>
    </row>
    <row r="30" ht="24.65" customHeight="1">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9"/>
      </c>
    </row>
    <row r="31" ht="24" customHeight="1">
      <c r="B31" s="172" t="s">
        <v>394</v>
      </c>
      <c r="C31" s="814"/>
      <c r="D31" s="129" t="s">
        <v>178</v>
      </c>
      <c r="E31" s="806" t="s">
        <v>348</v>
      </c>
      <c r="F31" s="807"/>
      <c r="G31" s="409">
        <f t="shared" si="3" ref="G31:Z31">+G32+G36</f>
        <v>0</v>
      </c>
      <c r="H31" s="409">
        <f t="shared" si="3"/>
        <v>0</v>
      </c>
      <c r="I31" s="409">
        <f t="shared" si="3"/>
        <v>0</v>
      </c>
      <c r="J31" s="409">
        <f t="shared" si="3"/>
        <v>0</v>
      </c>
      <c r="K31" s="409">
        <f t="shared" si="3"/>
        <v>0</v>
      </c>
      <c r="L31" s="409">
        <f t="shared" si="3"/>
        <v>0</v>
      </c>
      <c r="M31" s="409">
        <f t="shared" si="3"/>
        <v>0</v>
      </c>
      <c r="N31" s="409">
        <f t="shared" si="3"/>
        <v>0</v>
      </c>
      <c r="O31" s="409">
        <f t="shared" si="3"/>
        <v>0</v>
      </c>
      <c r="P31" s="409">
        <f t="shared" si="3"/>
        <v>0</v>
      </c>
      <c r="Q31" s="409">
        <f t="shared" si="3"/>
        <v>0</v>
      </c>
      <c r="R31" s="409">
        <f t="shared" si="3"/>
        <v>0</v>
      </c>
      <c r="S31" s="409">
        <f t="shared" si="3"/>
        <v>0</v>
      </c>
      <c r="T31" s="409">
        <f t="shared" si="3"/>
        <v>0</v>
      </c>
      <c r="U31" s="409">
        <f t="shared" si="3"/>
        <v>0</v>
      </c>
      <c r="V31" s="409">
        <f t="shared" si="3"/>
        <v>0</v>
      </c>
      <c r="W31" s="409">
        <f t="shared" si="3"/>
        <v>0</v>
      </c>
      <c r="X31" s="409">
        <f t="shared" si="3"/>
        <v>0</v>
      </c>
      <c r="Y31" s="409">
        <f t="shared" si="3"/>
        <v>0</v>
      </c>
      <c r="Z31" s="410">
        <f t="shared" si="3"/>
        <v>0</v>
      </c>
      <c r="AA31" s="411">
        <f t="shared" si="9"/>
      </c>
    </row>
    <row r="32" ht="24" customHeight="1">
      <c r="B32" s="172">
        <v>7</v>
      </c>
      <c r="C32" s="130"/>
      <c r="D32" s="230"/>
      <c r="E32" s="225" t="s">
        <v>322</v>
      </c>
      <c r="F32" s="443"/>
      <c r="G32" s="415">
        <f t="shared" si="5" ref="G32:Z32">SUM(G33:G35)</f>
        <v>0</v>
      </c>
      <c r="H32" s="415">
        <f t="shared" si="5"/>
        <v>0</v>
      </c>
      <c r="I32" s="415">
        <f t="shared" si="5"/>
        <v>0</v>
      </c>
      <c r="J32" s="415">
        <f t="shared" si="5"/>
        <v>0</v>
      </c>
      <c r="K32" s="415">
        <f t="shared" si="5"/>
        <v>0</v>
      </c>
      <c r="L32" s="415">
        <f t="shared" si="5"/>
        <v>0</v>
      </c>
      <c r="M32" s="415">
        <f t="shared" si="5"/>
        <v>0</v>
      </c>
      <c r="N32" s="415">
        <f t="shared" si="5"/>
        <v>0</v>
      </c>
      <c r="O32" s="415">
        <f t="shared" si="5"/>
        <v>0</v>
      </c>
      <c r="P32" s="415">
        <f t="shared" si="5"/>
        <v>0</v>
      </c>
      <c r="Q32" s="415">
        <f t="shared" si="5"/>
        <v>0</v>
      </c>
      <c r="R32" s="415">
        <f t="shared" si="5"/>
        <v>0</v>
      </c>
      <c r="S32" s="415">
        <f t="shared" si="5"/>
        <v>0</v>
      </c>
      <c r="T32" s="415">
        <f t="shared" si="5"/>
        <v>0</v>
      </c>
      <c r="U32" s="415">
        <f t="shared" si="5"/>
        <v>0</v>
      </c>
      <c r="V32" s="415">
        <f t="shared" si="5"/>
        <v>0</v>
      </c>
      <c r="W32" s="415">
        <f t="shared" si="5"/>
        <v>0</v>
      </c>
      <c r="X32" s="415">
        <f t="shared" si="5"/>
        <v>0</v>
      </c>
      <c r="Y32" s="415">
        <f t="shared" si="5"/>
        <v>0</v>
      </c>
      <c r="Z32" s="416">
        <f t="shared" si="5"/>
        <v>0</v>
      </c>
      <c r="AA32" s="417">
        <f t="shared" si="9"/>
      </c>
    </row>
    <row r="33" ht="24" customHeight="1">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9"/>
      </c>
    </row>
    <row r="34" ht="24" customHeight="1">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9"/>
      </c>
    </row>
    <row r="35" ht="24" customHeight="1">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9"/>
      </c>
    </row>
    <row r="36" ht="24" customHeight="1" thickBot="1">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9"/>
      </c>
    </row>
    <row r="37" ht="24" customHeight="1">
      <c r="B37" s="170"/>
      <c r="C37" s="809" t="s">
        <v>173</v>
      </c>
      <c r="D37" s="129" t="s">
        <v>179</v>
      </c>
      <c r="E37" s="791" t="s">
        <v>234</v>
      </c>
      <c r="F37" s="792"/>
      <c r="G37" s="424">
        <f t="shared" si="4" ref="G37:Z37">+G38+G42</f>
        <v>0</v>
      </c>
      <c r="H37" s="424">
        <f t="shared" si="4"/>
        <v>2165.9</v>
      </c>
      <c r="I37" s="424">
        <f t="shared" si="4"/>
        <v>0</v>
      </c>
      <c r="J37" s="424">
        <f t="shared" si="4"/>
        <v>0</v>
      </c>
      <c r="K37" s="424">
        <f t="shared" si="4"/>
        <v>0</v>
      </c>
      <c r="L37" s="424">
        <f t="shared" si="4"/>
        <v>65.9</v>
      </c>
      <c r="M37" s="424">
        <f t="shared" si="4"/>
        <v>2.5</v>
      </c>
      <c r="N37" s="424">
        <f t="shared" si="4"/>
        <v>95.7</v>
      </c>
      <c r="O37" s="424">
        <f t="shared" si="4"/>
        <v>0</v>
      </c>
      <c r="P37" s="424">
        <f t="shared" si="4"/>
        <v>0</v>
      </c>
      <c r="Q37" s="424">
        <f t="shared" si="4"/>
        <v>0</v>
      </c>
      <c r="R37" s="424">
        <f t="shared" si="4"/>
        <v>0</v>
      </c>
      <c r="S37" s="424">
        <f t="shared" si="4"/>
        <v>65</v>
      </c>
      <c r="T37" s="424">
        <f t="shared" si="4"/>
        <v>150.1</v>
      </c>
      <c r="U37" s="424">
        <f t="shared" si="4"/>
        <v>0</v>
      </c>
      <c r="V37" s="424">
        <f t="shared" si="4"/>
        <v>369.8</v>
      </c>
      <c r="W37" s="424">
        <f t="shared" si="4"/>
        <v>0</v>
      </c>
      <c r="X37" s="424">
        <f t="shared" si="4"/>
        <v>0</v>
      </c>
      <c r="Y37" s="424">
        <f t="shared" si="4"/>
        <v>0</v>
      </c>
      <c r="Z37" s="425">
        <f t="shared" si="4"/>
        <v>249.7</v>
      </c>
      <c r="AA37" s="426">
        <f t="shared" si="9"/>
      </c>
    </row>
    <row r="38" ht="24" customHeight="1">
      <c r="B38" s="170"/>
      <c r="C38" s="809"/>
      <c r="D38" s="227"/>
      <c r="E38" s="225" t="s">
        <v>319</v>
      </c>
      <c r="F38" s="443"/>
      <c r="G38" s="415">
        <f t="shared" si="6" ref="G38:Z38">SUM(G39:G41)</f>
        <v>0</v>
      </c>
      <c r="H38" s="415">
        <f t="shared" si="6"/>
        <v>2165.9</v>
      </c>
      <c r="I38" s="415">
        <f t="shared" si="6"/>
        <v>0</v>
      </c>
      <c r="J38" s="415">
        <f t="shared" si="6"/>
        <v>0</v>
      </c>
      <c r="K38" s="415">
        <f t="shared" si="6"/>
        <v>0</v>
      </c>
      <c r="L38" s="415">
        <f t="shared" si="6"/>
        <v>65.9</v>
      </c>
      <c r="M38" s="415">
        <f t="shared" si="6"/>
        <v>2.5</v>
      </c>
      <c r="N38" s="415">
        <f t="shared" si="6"/>
        <v>95.7</v>
      </c>
      <c r="O38" s="415">
        <f t="shared" si="6"/>
        <v>0</v>
      </c>
      <c r="P38" s="415">
        <f t="shared" si="6"/>
        <v>0</v>
      </c>
      <c r="Q38" s="415">
        <f t="shared" si="6"/>
        <v>0</v>
      </c>
      <c r="R38" s="415">
        <f t="shared" si="6"/>
        <v>0</v>
      </c>
      <c r="S38" s="415">
        <f t="shared" si="6"/>
        <v>65</v>
      </c>
      <c r="T38" s="415">
        <f t="shared" si="6"/>
        <v>150.1</v>
      </c>
      <c r="U38" s="415">
        <f t="shared" si="6"/>
        <v>0</v>
      </c>
      <c r="V38" s="415">
        <f t="shared" si="6"/>
        <v>369.8</v>
      </c>
      <c r="W38" s="415">
        <f t="shared" si="6"/>
        <v>0</v>
      </c>
      <c r="X38" s="415">
        <f t="shared" si="6"/>
        <v>0</v>
      </c>
      <c r="Y38" s="415">
        <f t="shared" si="6"/>
        <v>0</v>
      </c>
      <c r="Z38" s="416">
        <f t="shared" si="6"/>
        <v>249.7</v>
      </c>
      <c r="AA38" s="417">
        <f t="shared" si="9"/>
      </c>
    </row>
    <row r="39" ht="24" customHeight="1">
      <c r="B39" s="170"/>
      <c r="C39" s="809"/>
      <c r="D39" s="228"/>
      <c r="E39" s="223"/>
      <c r="F39" s="221" t="s">
        <v>233</v>
      </c>
      <c r="G39" s="418">
        <f>+'ｱ.燃え殻'!$Z$28</f>
        <v>0</v>
      </c>
      <c r="H39" s="418">
        <f>+'ｲ.汚泥'!$Z$28</f>
        <v>2165.9</v>
      </c>
      <c r="I39" s="418">
        <f>+'ｳ.廃油'!$Z$28</f>
        <v>0</v>
      </c>
      <c r="J39" s="418">
        <f>+'ｴ.廃酸'!$Z$28</f>
        <v>0</v>
      </c>
      <c r="K39" s="418">
        <f>+'ｵ.廃ｱﾙｶﾘ'!$Z$28</f>
        <v>0</v>
      </c>
      <c r="L39" s="418">
        <f>+'ｶ.廃ﾌﾟﾗ類'!$Z$28</f>
        <v>65.9</v>
      </c>
      <c r="M39" s="418">
        <f>+'ｷ.紙くず'!$Z$28</f>
        <v>2.5</v>
      </c>
      <c r="N39" s="418">
        <f>+'ｸ.木くず'!$Z$28</f>
        <v>95.7</v>
      </c>
      <c r="O39" s="418">
        <f>+'ｹ.繊維くず'!$Z$28</f>
        <v>0</v>
      </c>
      <c r="P39" s="418">
        <f>+'ｺ.動植物性残さ'!$Z$28</f>
        <v>0</v>
      </c>
      <c r="Q39" s="418">
        <f>+'ｻ.動物系固形不要物'!$Z$28</f>
        <v>0</v>
      </c>
      <c r="R39" s="418">
        <f>+'ｼ.ｺﾞﾑくず'!$Z$28</f>
        <v>0</v>
      </c>
      <c r="S39" s="418">
        <f>+'ｽ.金属くず'!$Z$28</f>
        <v>65</v>
      </c>
      <c r="T39" s="418">
        <f>+'ｾ.ｶﾞﾗｽ･ｺﾝｸﾘ･陶磁器くず'!$Z$28</f>
        <v>150.1</v>
      </c>
      <c r="U39" s="418">
        <f>+'ｿ.鉱さい'!$Z$28</f>
        <v>0</v>
      </c>
      <c r="V39" s="418">
        <f>+'ﾀ.がれき類'!$Z$28</f>
        <v>369.8</v>
      </c>
      <c r="W39" s="418">
        <f>+'ﾁ.動物のふん尿'!$Z$28</f>
        <v>0</v>
      </c>
      <c r="X39" s="418">
        <f>+'ﾂ.動物の死体'!$Z$28</f>
        <v>0</v>
      </c>
      <c r="Y39" s="418">
        <f>+'ﾃ.ばいじん'!$Z$28</f>
        <v>0</v>
      </c>
      <c r="Z39" s="419">
        <f>+'ﾄ.混合廃棄物その他'!$Z$28</f>
        <v>249.7</v>
      </c>
      <c r="AA39" s="420">
        <f t="shared" si="9"/>
      </c>
    </row>
    <row r="40" ht="24" customHeight="1">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9"/>
      </c>
    </row>
    <row r="41" ht="24" customHeight="1">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9"/>
      </c>
    </row>
    <row r="42" ht="24" customHeight="1" thickBot="1">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 t="shared" si="9"/>
      </c>
    </row>
    <row r="43" ht="24" customHeight="1">
      <c r="B43" s="170"/>
      <c r="C43" s="128" t="s">
        <v>235</v>
      </c>
      <c r="D43" s="789" t="s">
        <v>349</v>
      </c>
      <c r="E43" s="789"/>
      <c r="F43" s="790"/>
      <c r="G43" s="427">
        <f>+'ｱ.燃え殻'!$AK$27</f>
        <v>0</v>
      </c>
      <c r="H43" s="427">
        <f>+'ｲ.汚泥'!$AK$27</f>
        <v>2165.9</v>
      </c>
      <c r="I43" s="427">
        <f>+'ｳ.廃油'!$AK$27</f>
        <v>0</v>
      </c>
      <c r="J43" s="427">
        <f>+'ｴ.廃酸'!$AK$27</f>
        <v>0</v>
      </c>
      <c r="K43" s="427">
        <f>+'ｵ.廃ｱﾙｶﾘ'!$AK$27</f>
        <v>0</v>
      </c>
      <c r="L43" s="427">
        <f>+'ｶ.廃ﾌﾟﾗ類'!$AK$27</f>
        <v>65.9</v>
      </c>
      <c r="M43" s="427">
        <f>+'ｷ.紙くず'!$AK$27</f>
        <v>2.5</v>
      </c>
      <c r="N43" s="427">
        <f>+'ｸ.木くず'!$AK$27</f>
        <v>95.7</v>
      </c>
      <c r="O43" s="427">
        <f>+'ｹ.繊維くず'!$AK$27</f>
        <v>0</v>
      </c>
      <c r="P43" s="427">
        <f>+'ｺ.動植物性残さ'!$AK$27</f>
        <v>0</v>
      </c>
      <c r="Q43" s="427">
        <f>+'ｻ.動物系固形不要物'!$AK$27</f>
        <v>0</v>
      </c>
      <c r="R43" s="427">
        <f>+'ｼ.ｺﾞﾑくず'!$AK$27</f>
        <v>0</v>
      </c>
      <c r="S43" s="427">
        <f>+'ｽ.金属くず'!$AK$27</f>
        <v>65</v>
      </c>
      <c r="T43" s="427">
        <f>+'ｾ.ｶﾞﾗｽ･ｺﾝｸﾘ･陶磁器くず'!$AK$27</f>
        <v>150.1</v>
      </c>
      <c r="U43" s="427">
        <f>+'ｿ.鉱さい'!$AK$27</f>
        <v>0</v>
      </c>
      <c r="V43" s="427">
        <f>+'ﾀ.がれき類'!$AK$27</f>
        <v>369.8</v>
      </c>
      <c r="W43" s="427">
        <f>+'ﾁ.動物のふん尿'!$AK$27</f>
        <v>0</v>
      </c>
      <c r="X43" s="427">
        <f>+'ﾂ.動物の死体'!$AK$27</f>
        <v>0</v>
      </c>
      <c r="Y43" s="427">
        <f>+'ﾃ.ばいじん'!$AK$27</f>
        <v>0</v>
      </c>
      <c r="Z43" s="428">
        <f>+'ﾄ.混合廃棄物その他'!$AK$27</f>
        <v>249.7</v>
      </c>
      <c r="AA43" s="429">
        <f t="shared" si="9"/>
        <v>3164.6</v>
      </c>
    </row>
    <row r="44" ht="24" customHeight="1">
      <c r="B44" s="170"/>
      <c r="C44" s="177"/>
      <c r="D44" s="175" t="s">
        <v>188</v>
      </c>
      <c r="E44" s="806" t="s">
        <v>236</v>
      </c>
      <c r="F44" s="807"/>
      <c r="G44" s="430">
        <f>+'ｱ.燃え殻'!$AK$30</f>
        <v>0</v>
      </c>
      <c r="H44" s="430">
        <f>+'ｲ.汚泥'!$AK$30</f>
        <v>73.3</v>
      </c>
      <c r="I44" s="430">
        <f>+'ｳ.廃油'!$AK$30</f>
        <v>0</v>
      </c>
      <c r="J44" s="430">
        <f>+'ｴ.廃酸'!$AK$30</f>
        <v>0</v>
      </c>
      <c r="K44" s="430">
        <f>+'ｵ.廃ｱﾙｶﾘ'!$AK$30</f>
        <v>0</v>
      </c>
      <c r="L44" s="430">
        <f>+'ｶ.廃ﾌﾟﾗ類'!$AK$30</f>
        <v>9.7</v>
      </c>
      <c r="M44" s="430">
        <f>+'ｷ.紙くず'!$AK$30</f>
        <v>2</v>
      </c>
      <c r="N44" s="430">
        <f>+'ｸ.木くず'!$AK$30</f>
        <v>12.2</v>
      </c>
      <c r="O44" s="430">
        <f>+'ｹ.繊維くず'!$AK$30</f>
        <v>0</v>
      </c>
      <c r="P44" s="430">
        <f>+'ｺ.動植物性残さ'!$AK$30</f>
        <v>0</v>
      </c>
      <c r="Q44" s="430">
        <f>+'ｻ.動物系固形不要物'!$AK$30</f>
        <v>0</v>
      </c>
      <c r="R44" s="430">
        <f>+'ｼ.ｺﾞﾑくず'!$AK$30</f>
        <v>0</v>
      </c>
      <c r="S44" s="430">
        <f>+'ｽ.金属くず'!$AK$30</f>
        <v>11.2</v>
      </c>
      <c r="T44" s="430">
        <f>+'ｾ.ｶﾞﾗｽ･ｺﾝｸﾘ･陶磁器くず'!$AK$30</f>
        <v>135.8</v>
      </c>
      <c r="U44" s="430">
        <f>+'ｿ.鉱さい'!$AK$30</f>
        <v>0</v>
      </c>
      <c r="V44" s="430">
        <f>+'ﾀ.がれき類'!$AK$30</f>
        <v>204.4</v>
      </c>
      <c r="W44" s="430">
        <f>+'ﾁ.動物のふん尿'!$AK$30</f>
        <v>0</v>
      </c>
      <c r="X44" s="430">
        <f>+'ﾂ.動物の死体'!$AK$30</f>
        <v>0</v>
      </c>
      <c r="Y44" s="430">
        <f>+'ﾃ.ばいじん'!$AK$30</f>
        <v>0</v>
      </c>
      <c r="Z44" s="431">
        <f>+'ﾄ.混合廃棄物その他'!$AK$30</f>
        <v>38.7</v>
      </c>
      <c r="AA44" s="432">
        <f t="shared" si="9"/>
        <v>487.3</v>
      </c>
    </row>
    <row r="45" ht="24" customHeight="1">
      <c r="B45" s="170"/>
      <c r="C45" s="177"/>
      <c r="D45" s="442" t="s">
        <v>190</v>
      </c>
      <c r="E45" s="799" t="s">
        <v>237</v>
      </c>
      <c r="F45" s="800"/>
      <c r="G45" s="433">
        <f>+'ｱ.燃え殻'!$AR$24</f>
        <v>0</v>
      </c>
      <c r="H45" s="433">
        <f>+'ｲ.汚泥'!$AR$24</f>
        <v>2165.9</v>
      </c>
      <c r="I45" s="433">
        <f>+'ｳ.廃油'!$AR$24</f>
        <v>0</v>
      </c>
      <c r="J45" s="433">
        <f>+'ｴ.廃酸'!$AR$24</f>
        <v>0</v>
      </c>
      <c r="K45" s="433">
        <f>+'ｵ.廃ｱﾙｶﾘ'!$AR$24</f>
        <v>0</v>
      </c>
      <c r="L45" s="433">
        <f>+'ｶ.廃ﾌﾟﾗ類'!$AR$24</f>
        <v>65.9</v>
      </c>
      <c r="M45" s="433">
        <f>+'ｷ.紙くず'!$AR$24</f>
        <v>2.5</v>
      </c>
      <c r="N45" s="433">
        <f>+'ｸ.木くず'!$AR$24</f>
        <v>95.7</v>
      </c>
      <c r="O45" s="433">
        <f>+'ｹ.繊維くず'!$AR$24</f>
        <v>0</v>
      </c>
      <c r="P45" s="433">
        <f>+'ｺ.動植物性残さ'!$AR$24</f>
        <v>0</v>
      </c>
      <c r="Q45" s="433">
        <f>+'ｻ.動物系固形不要物'!$AR$24</f>
        <v>0</v>
      </c>
      <c r="R45" s="433">
        <f>+'ｼ.ｺﾞﾑくず'!$AR$24</f>
        <v>0</v>
      </c>
      <c r="S45" s="433">
        <f>+'ｽ.金属くず'!$AR$24</f>
        <v>65</v>
      </c>
      <c r="T45" s="433">
        <f>+'ｾ.ｶﾞﾗｽ･ｺﾝｸﾘ･陶磁器くず'!$AR$24</f>
        <v>150.1</v>
      </c>
      <c r="U45" s="433">
        <f>+'ｿ.鉱さい'!$AR$24</f>
        <v>0</v>
      </c>
      <c r="V45" s="433">
        <f>+'ﾀ.がれき類'!$AR$24</f>
        <v>369.8</v>
      </c>
      <c r="W45" s="433">
        <f>+'ﾁ.動物のふん尿'!$AR$24</f>
        <v>0</v>
      </c>
      <c r="X45" s="433">
        <f>+'ﾂ.動物の死体'!$AR$24</f>
        <v>0</v>
      </c>
      <c r="Y45" s="433">
        <f>+'ﾃ.ばいじん'!$AR$24</f>
        <v>0</v>
      </c>
      <c r="Z45" s="434">
        <f>+'ﾄ.混合廃棄物その他'!$AR$24</f>
        <v>249.7</v>
      </c>
      <c r="AA45" s="435">
        <f t="shared" si="9"/>
        <v>3164.6</v>
      </c>
    </row>
    <row r="46" ht="24" customHeight="1">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9"/>
        <v>0</v>
      </c>
    </row>
    <row r="47" ht="26.9" customHeight="1" thickBot="1">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9"/>
        <v>0</v>
      </c>
    </row>
    <row r="48" ht="20.15" customHeight="1">
      <c r="G48" s="10" t="s">
        <v>106</v>
      </c>
    </row>
    <row r="50" s="480" customFormat="1">
      <c r="G50" s="481">
        <f>IF('ｱ.燃え殻'!$O$16="エラー！：⑥残さ物量があるのに、④自ら中間処理した量がゼロになっています",1,0)</f>
      </c>
      <c r="H50" s="481">
        <f>IF('ｲ.汚泥'!$O$16="エラー！：⑥残さ物量があるのに、④自ら中間処理した量がゼロになっています",1,0)</f>
      </c>
      <c r="I50" s="481">
        <f>IF('ｳ.廃油'!$O$16="エラー！：⑥残さ物量があるのに、④自ら中間処理した量がゼロになっています",1,0)</f>
      </c>
      <c r="J50" s="481">
        <f>IF('ｴ.廃酸'!$O$16="エラー！：⑥残さ物量があるのに、④自ら中間処理した量がゼロになっています",1,0)</f>
      </c>
      <c r="K50" s="481">
        <f>IF('ｵ.廃ｱﾙｶﾘ'!$O$16="エラー！：⑥残さ物量があるのに、④自ら中間処理した量がゼロになっています",1,0)</f>
      </c>
      <c r="L50" s="481">
        <f>IF('ｶ.廃ﾌﾟﾗ類'!$O$16="エラー！：⑥残さ物量があるのに、④自ら中間処理した量がゼロになっています",1,0)</f>
      </c>
      <c r="M50" s="481">
        <f>IF('ｷ.紙くず'!$O$16="エラー！：⑥残さ物量があるのに、④自ら中間処理した量がゼロになっています",1,0)</f>
      </c>
      <c r="N50" s="481">
        <f>IF('ｸ.木くず'!$O$16="エラー！：⑥残さ物量があるのに、④自ら中間処理した量がゼロになっています",1,0)</f>
      </c>
      <c r="O50" s="481">
        <f>IF('ｹ.繊維くず'!$O$16="エラー！：⑥残さ物量があるのに、④自ら中間処理した量がゼロになっています",1,0)</f>
      </c>
      <c r="P50" s="481">
        <f>IF('ｺ.動植物性残さ'!$O$16="エラー！：⑥残さ物量があるのに、④自ら中間処理した量がゼロになっています",1,0)</f>
      </c>
      <c r="Q50" s="481">
        <f>IF('ｻ.動物系固形不要物'!$O$16="エラー！：⑥残さ物量があるのに、④自ら中間処理した量がゼロになっています",1,0)</f>
      </c>
      <c r="R50" s="481">
        <f>IF('ｼ.ｺﾞﾑくず'!$O$16="エラー！：⑥残さ物量があるのに、④自ら中間処理した量がゼロになっています",1,0)</f>
      </c>
      <c r="S50" s="481">
        <f>IF('ｽ.金属くず'!$O$16="エラー！：⑥残さ物量があるのに、④自ら中間処理した量がゼロになっています",1,0)</f>
      </c>
      <c r="T50" s="481">
        <f>IF('ｾ.ｶﾞﾗｽ･ｺﾝｸﾘ･陶磁器くず'!$O$16="エラー！：⑥残さ物量があるのに、④自ら中間処理した量がゼロになっています",1,0)</f>
      </c>
      <c r="U50" s="481">
        <f>IF('ｿ.鉱さい'!$O$16="エラー！：⑥残さ物量があるのに、④自ら中間処理した量がゼロになっています",1,0)</f>
      </c>
      <c r="V50" s="481">
        <f>IF('ﾀ.がれき類'!$O$16="エラー！：⑥残さ物量があるのに、④自ら中間処理した量がゼロになっています",1,0)</f>
      </c>
      <c r="W50" s="481">
        <f>IF('ﾁ.動物のふん尿'!$O$16="エラー！：⑥残さ物量があるのに、④自ら中間処理した量がゼロになっています",1,0)</f>
      </c>
      <c r="X50" s="481">
        <f>IF('ﾂ.動物の死体'!$O$16="エラー！：⑥残さ物量があるのに、④自ら中間処理した量がゼロになっています",1,0)</f>
      </c>
      <c r="Y50" s="481">
        <f>IF('ﾃ.ばいじん'!$O$16="エラー！：⑥残さ物量があるのに、④自ら中間処理した量がゼロになっています",1,0)</f>
      </c>
      <c r="Z50" s="481">
        <f>IF('ﾄ.混合廃棄物その他'!$O$16="エラー！：⑥残さ物量があるのに、④自ら中間処理した量がゼロになっています",1,0)</f>
      </c>
    </row>
    <row r="51" s="480" customFormat="1">
      <c r="G51" s="481">
        <f>IF('ｱ.燃え殻'!$O$22="エラー !：④の内数である⑤の量が④を超えています",1,0)</f>
      </c>
      <c r="H51" s="481">
        <f>IF('ｲ.汚泥'!$O$22="エラー !：④の内数である⑤の量が④を超えています",1,0)</f>
      </c>
      <c r="I51" s="481">
        <f>IF('ｳ.廃油'!$O$22="エラー !：④の内数である⑤の量が④を超えています",1,0)</f>
      </c>
      <c r="J51" s="481">
        <f>IF('ｴ.廃酸'!$O$22="エラー !：④の内数である⑤の量が④を超えています",1,0)</f>
      </c>
      <c r="K51" s="481">
        <f>IF('ｵ.廃ｱﾙｶﾘ'!$O$22="エラー !：④の内数である⑤の量が④を超えています",1,0)</f>
      </c>
      <c r="L51" s="481">
        <f>IF('ｶ.廃ﾌﾟﾗ類'!$O$22="エラー !：④の内数である⑤の量が④を超えています",1,0)</f>
      </c>
      <c r="M51" s="481">
        <f>IF('ｷ.紙くず'!$O$22="エラー !：④の内数である⑤の量が④を超えています",1,0)</f>
      </c>
      <c r="N51" s="481">
        <f>IF('ｸ.木くず'!$O$22="エラー !：④の内数である⑤の量が④を超えています",1,0)</f>
      </c>
      <c r="O51" s="481">
        <f>IF('ｹ.繊維くず'!$O$22="エラー !：④の内数である⑤の量が④を超えています",1,0)</f>
      </c>
      <c r="P51" s="481">
        <f>IF('ｺ.動植物性残さ'!$O$22="エラー !：④の内数である⑤の量が④を超えています",1,0)</f>
      </c>
      <c r="Q51" s="481">
        <f>IF('ｻ.動物系固形不要物'!$O$22="エラー !：④の内数である⑤の量が④を超えています",1,0)</f>
      </c>
      <c r="R51" s="481">
        <f>IF('ｼ.ｺﾞﾑくず'!$O$22="エラー !：④の内数である⑤の量が④を超えています",1,0)</f>
      </c>
      <c r="S51" s="481">
        <f>IF('ｽ.金属くず'!$O$22="エラー !：④の内数である⑤の量が④を超えています",1,0)</f>
      </c>
      <c r="T51" s="481">
        <f>IF('ｾ.ｶﾞﾗｽ･ｺﾝｸﾘ･陶磁器くず'!$O$22="エラー !：④の内数である⑤の量が④を超えています",1,0)</f>
      </c>
      <c r="U51" s="481">
        <f>IF('ｿ.鉱さい'!$O$22="エラー !：④の内数である⑤の量が④を超えています",1,0)</f>
      </c>
      <c r="V51" s="481">
        <f>IF('ﾀ.がれき類'!$O$22="エラー !：④の内数である⑤の量が④を超えています",1,0)</f>
      </c>
      <c r="W51" s="481">
        <f>IF('ﾁ.動物のふん尿'!$O$22="エラー !：④の内数である⑤の量が④を超えています",1,0)</f>
      </c>
      <c r="X51" s="481">
        <f>IF('ﾂ.動物の死体'!$O$22="エラー !：④の内数である⑤の量が④を超えています",1,0)</f>
      </c>
      <c r="Y51" s="481">
        <f>IF('ﾃ.ばいじん'!$O$22="エラー !：④の内数である⑤の量が④を超えています",1,0)</f>
      </c>
      <c r="Z51" s="481">
        <f>IF('ﾄ.混合廃棄物その他'!$O$22="エラー !：④の内数である⑤の量が④を超えています",1,0)</f>
      </c>
    </row>
    <row r="52" s="480" customFormat="1">
      <c r="G52" s="481">
        <f>IF('ｱ.燃え殻'!$AK$31="エラー !：⑩の内数である⑪の量が⑩を超えています",1,0)</f>
      </c>
      <c r="H52" s="481">
        <f>IF('ｲ.汚泥'!$AK$31="エラー !：⑩の内数である⑪の量が⑩を超えています",1,0)</f>
      </c>
      <c r="I52" s="481">
        <f>IF('ｳ.廃油'!$AK$31="エラー !：⑩の内数である⑪の量が⑩を超えています",1,0)</f>
      </c>
      <c r="J52" s="481">
        <f>IF('ｴ.廃酸'!$AK$31="エラー !：⑩の内数である⑪の量が⑩を超えています",1,0)</f>
      </c>
      <c r="K52" s="481">
        <f>IF('ｵ.廃ｱﾙｶﾘ'!$AK$31="エラー !：⑩の内数である⑪の量が⑩を超えています",1,0)</f>
      </c>
      <c r="L52" s="481">
        <f>IF('ｶ.廃ﾌﾟﾗ類'!$AK$31="エラー !：⑩の内数である⑪の量が⑩を超えています",1,0)</f>
      </c>
      <c r="M52" s="481">
        <f>IF('ｷ.紙くず'!$AK$31="エラー !：⑩の内数である⑪の量が⑩を超えています",1,0)</f>
      </c>
      <c r="N52" s="481">
        <f>IF('ｸ.木くず'!$AK$31="エラー !：⑩の内数である⑪の量が⑩を超えています",1,0)</f>
      </c>
      <c r="O52" s="481">
        <f>IF('ｹ.繊維くず'!$AK$31="エラー !：⑩の内数である⑪の量が⑩を超えています",1,0)</f>
      </c>
      <c r="P52" s="481">
        <f>IF('ｺ.動植物性残さ'!$AK$31="エラー !：⑩の内数である⑪の量が⑩を超えています",1,0)</f>
      </c>
      <c r="Q52" s="481">
        <f>IF('ｻ.動物系固形不要物'!$AK$31="エラー !：⑩の内数である⑪の量が⑩を超えています",1,0)</f>
      </c>
      <c r="R52" s="481">
        <f>IF('ｼ.ｺﾞﾑくず'!$AK$31="エラー !：⑩の内数である⑪の量が⑩を超えています",1,0)</f>
      </c>
      <c r="S52" s="481">
        <f>IF('ｽ.金属くず'!$AK$31="エラー !：⑩の内数である⑪の量が⑩を超えています",1,0)</f>
      </c>
      <c r="T52" s="481">
        <f>IF('ｾ.ｶﾞﾗｽ･ｺﾝｸﾘ･陶磁器くず'!$AK$31="エラー !：⑩の内数である⑪の量が⑩を超えています",1,0)</f>
      </c>
      <c r="U52" s="481">
        <f>IF('ｿ.鉱さい'!$AK$31="エラー !：⑩の内数である⑪の量が⑩を超えています",1,0)</f>
      </c>
      <c r="V52" s="481">
        <f>IF('ﾀ.がれき類'!$AK$31="エラー !：⑩の内数である⑪の量が⑩を超えています",1,0)</f>
      </c>
      <c r="W52" s="481">
        <f>IF('ﾁ.動物のふん尿'!$AK$31="エラー !：⑩の内数である⑪の量が⑩を超えています",1,0)</f>
      </c>
      <c r="X52" s="481">
        <f>IF('ﾂ.動物の死体'!$AK$31="エラー !：⑩の内数である⑪の量が⑩を超えています",1,0)</f>
      </c>
      <c r="Y52" s="481">
        <f>IF('ﾃ.ばいじん'!$AK$31="エラー !：⑩の内数である⑪の量が⑩を超えています",1,0)</f>
      </c>
      <c r="Z52" s="481">
        <f>IF('ﾄ.混合廃棄物その他'!$AK$31="エラー !：⑩の内数である⑪の量が⑩を超えています",1,0)</f>
      </c>
    </row>
    <row r="53" s="480" customFormat="1">
      <c r="G53" s="481">
        <f>IF('ｱ.燃え殻'!$AR$28="エラー !：⑩の内数である（⑫+⑬＋⑭）の量が⑩を超えています",1,0)</f>
      </c>
      <c r="H53" s="481">
        <f>IF('ｲ.汚泥'!$AR$28="エラー !：⑩の内数である（⑫+⑬＋⑭）の量が⑩を超えています",1,0)</f>
      </c>
      <c r="I53" s="481">
        <f>IF('ｳ.廃油'!$AR$28="エラー !：⑩の内数である（⑫+⑬＋⑭）の量が⑩を超えています",1,0)</f>
      </c>
      <c r="J53" s="481">
        <f>IF('ｴ.廃酸'!$AR$28="エラー !：⑩の内数である（⑫+⑬＋⑭）の量が⑩を超えています",1,0)</f>
      </c>
      <c r="K53" s="481">
        <f>IF('ｵ.廃ｱﾙｶﾘ'!$AR$28="エラー !：⑩の内数である（⑫+⑬＋⑭）の量が⑩を超えています",1,0)</f>
      </c>
      <c r="L53" s="481">
        <f>IF('ｶ.廃ﾌﾟﾗ類'!$AR$28="エラー !：⑩の内数である（⑫+⑬＋⑭）の量が⑩を超えています",1,0)</f>
      </c>
      <c r="M53" s="481">
        <f>IF('ｷ.紙くず'!$AR$28="エラー !：⑩の内数である（⑫+⑬＋⑭）の量が⑩を超えています",1,0)</f>
      </c>
      <c r="N53" s="481">
        <f>IF('ｸ.木くず'!$AR$28="エラー !：⑩の内数である（⑫+⑬＋⑭）の量が⑩を超えています",1,0)</f>
      </c>
      <c r="O53" s="481">
        <f>IF('ｹ.繊維くず'!$AR$28="エラー !：⑩の内数である（⑫+⑬＋⑭）の量が⑩を超えています",1,0)</f>
      </c>
      <c r="P53" s="481">
        <f>IF('ｺ.動植物性残さ'!$AR$28="エラー !：⑩の内数である（⑫+⑬＋⑭）の量が⑩を超えています",1,0)</f>
      </c>
      <c r="Q53" s="481">
        <f>IF('ｻ.動物系固形不要物'!$AR$28="エラー !：⑩の内数である（⑫+⑬＋⑭）の量が⑩を超えています",1,0)</f>
      </c>
      <c r="R53" s="481">
        <f>IF('ｼ.ｺﾞﾑくず'!$AR$28="エラー !：⑩の内数である（⑫+⑬＋⑭）の量が⑩を超えています",1,0)</f>
      </c>
      <c r="S53" s="481">
        <f>IF('ｽ.金属くず'!$AR$28="エラー !：⑩の内数である（⑫+⑬＋⑭）の量が⑩を超えています",1,0)</f>
      </c>
      <c r="T53" s="481">
        <f>IF('ｾ.ｶﾞﾗｽ･ｺﾝｸﾘ･陶磁器くず'!$AR$28="エラー !：⑩の内数である（⑫+⑬＋⑭）の量が⑩を超えています",1,0)</f>
      </c>
      <c r="U53" s="481">
        <f>IF('ｿ.鉱さい'!$AR$28="エラー !：⑩の内数である（⑫+⑬＋⑭）の量が⑩を超えています",1,0)</f>
      </c>
      <c r="V53" s="481">
        <f>IF('ﾀ.がれき類'!$AR$28="エラー !：⑩の内数である（⑫+⑬＋⑭）の量が⑩を超えています",1,0)</f>
      </c>
      <c r="W53" s="481">
        <f>IF('ﾁ.動物のふん尿'!$AR$28="エラー !：⑩の内数である（⑫+⑬＋⑭）の量が⑩を超えています",1,0)</f>
      </c>
      <c r="X53" s="481">
        <f>IF('ﾂ.動物の死体'!$AR$28="エラー !：⑩の内数である（⑫+⑬＋⑭）の量が⑩を超えています",1,0)</f>
      </c>
      <c r="Y53" s="481">
        <f>IF('ﾃ.ばいじん'!$AR$28="エラー !：⑩の内数である（⑫+⑬＋⑭）の量が⑩を超えています",1,0)</f>
      </c>
      <c r="Z53" s="481">
        <f>IF('ﾄ.混合廃棄物その他'!$AR$28="エラー !：⑩の内数である（⑫+⑬＋⑭）の量が⑩を超えています",1,0)</f>
      </c>
    </row>
    <row r="54" s="480" customFormat="1">
      <c r="G54" s="481">
        <f>IF('ｱ.燃え殻'!$AR$32="エラー !：⑩の内数である（⑫+⑬＋⑭）の量が⑩を超えています",1,0)</f>
      </c>
      <c r="H54" s="481">
        <f>IF('ｲ.汚泥'!$AR$32="エラー !：⑩の内数である（⑫+⑬＋⑭）の量が⑩を超えています",1,0)</f>
      </c>
      <c r="I54" s="481">
        <f>IF('ｳ.廃油'!$AR$32="エラー !：⑩の内数である（⑫+⑬＋⑭）の量が⑩を超えています",1,0)</f>
      </c>
      <c r="J54" s="481">
        <f>IF('ｴ.廃酸'!$AR$32="エラー !：⑩の内数である（⑫+⑬＋⑭）の量が⑩を超えています",1,0)</f>
      </c>
      <c r="K54" s="481">
        <f>IF('ｵ.廃ｱﾙｶﾘ'!$AR$32="エラー !：⑩の内数である（⑫+⑬＋⑭）の量が⑩を超えています",1,0)</f>
      </c>
      <c r="L54" s="481">
        <f>IF('ｶ.廃ﾌﾟﾗ類'!$AR$32="エラー !：⑩の内数である（⑫+⑬＋⑭）の量が⑩を超えています",1,0)</f>
      </c>
      <c r="M54" s="481">
        <f>IF('ｷ.紙くず'!$AR$32="エラー !：⑩の内数である（⑫+⑬＋⑭）の量が⑩を超えています",1,0)</f>
      </c>
      <c r="N54" s="481">
        <f>IF('ｸ.木くず'!$AR$32="エラー !：⑩の内数である（⑫+⑬＋⑭）の量が⑩を超えています",1,0)</f>
      </c>
      <c r="O54" s="481">
        <f>IF('ｹ.繊維くず'!$AR$32="エラー !：⑩の内数である（⑫+⑬＋⑭）の量が⑩を超えています",1,0)</f>
      </c>
      <c r="P54" s="481">
        <f>IF('ｺ.動植物性残さ'!$AR$32="エラー !：⑩の内数である（⑫+⑬＋⑭）の量が⑩を超えています",1,0)</f>
      </c>
      <c r="Q54" s="481">
        <f>IF('ｻ.動物系固形不要物'!$AR$32="エラー !：⑩の内数である（⑫+⑬＋⑭）の量が⑩を超えています",1,0)</f>
      </c>
      <c r="R54" s="481">
        <f>IF('ｼ.ｺﾞﾑくず'!$AR$32="エラー !：⑩の内数である（⑫+⑬＋⑭）の量が⑩を超えています",1,0)</f>
      </c>
      <c r="S54" s="481">
        <f>IF('ｽ.金属くず'!$AR$32="エラー !：⑩の内数である（⑫+⑬＋⑭）の量が⑩を超えています",1,0)</f>
      </c>
      <c r="T54" s="481">
        <f>IF('ｾ.ｶﾞﾗｽ･ｺﾝｸﾘ･陶磁器くず'!$AR$32="エラー !：⑩の内数である（⑫+⑬＋⑭）の量が⑩を超えています",1,0)</f>
      </c>
      <c r="U54" s="481">
        <f>IF('ｿ.鉱さい'!$AR$32="エラー !：⑩の内数である（⑫+⑬＋⑭）の量が⑩を超えています",1,0)</f>
      </c>
      <c r="V54" s="481">
        <f>IF('ﾀ.がれき類'!$AR$32="エラー !：⑩の内数である（⑫+⑬＋⑭）の量が⑩を超えています",1,0)</f>
      </c>
      <c r="W54" s="481">
        <f>IF('ﾁ.動物のふん尿'!$AR$32="エラー !：⑩の内数である（⑫+⑬＋⑭）の量が⑩を超えています",1,0)</f>
      </c>
      <c r="X54" s="481">
        <f>IF('ﾂ.動物の死体'!$AR$32="エラー !：⑩の内数である（⑫+⑬＋⑭）の量が⑩を超えています",1,0)</f>
      </c>
      <c r="Y54" s="481">
        <f>IF('ﾃ.ばいじん'!$AR$32="エラー !：⑩の内数である（⑫+⑬＋⑭）の量が⑩を超えています",1,0)</f>
      </c>
      <c r="Z54" s="481">
        <f>IF('ﾄ.混合廃棄物その他'!$AR$32="エラー !：⑩の内数である（⑫+⑬＋⑭）の量が⑩を超えています",1,0)</f>
      </c>
    </row>
    <row r="55" s="480" customFormat="1">
      <c r="G55" s="480">
        <f t="shared" si="7" ref="G55:Z55">IF(G9="0",+G19+G20,+G9+G19+G20)</f>
      </c>
      <c r="H55" s="480">
        <f t="shared" si="7"/>
      </c>
      <c r="I55" s="480">
        <f t="shared" si="7"/>
      </c>
      <c r="J55" s="480">
        <f t="shared" si="7"/>
      </c>
      <c r="K55" s="480">
        <f t="shared" si="7"/>
      </c>
      <c r="L55" s="480">
        <f t="shared" si="7"/>
      </c>
      <c r="M55" s="480">
        <f t="shared" si="7"/>
      </c>
      <c r="N55" s="480">
        <f t="shared" si="7"/>
      </c>
      <c r="O55" s="480">
        <f t="shared" si="7"/>
      </c>
      <c r="P55" s="480">
        <f t="shared" si="7"/>
      </c>
      <c r="Q55" s="480">
        <f t="shared" si="7"/>
      </c>
      <c r="R55" s="480">
        <f t="shared" si="7"/>
      </c>
      <c r="S55" s="480">
        <f t="shared" si="7"/>
      </c>
      <c r="T55" s="480">
        <f t="shared" si="7"/>
      </c>
      <c r="U55" s="480">
        <f t="shared" si="7"/>
      </c>
      <c r="V55" s="480">
        <f t="shared" si="7"/>
      </c>
      <c r="W55" s="480">
        <f t="shared" si="7"/>
      </c>
      <c r="X55" s="480">
        <f t="shared" si="7"/>
      </c>
      <c r="Y55" s="480">
        <f t="shared" si="7"/>
      </c>
      <c r="Z55" s="480">
        <f t="shared" si="7"/>
      </c>
      <c r="AA55" s="481">
        <f>+AA9+AA19+AA20</f>
      </c>
    </row>
    <row r="56" ht="13">
      <c r="F56" s="76"/>
    </row>
    <row r="57" ht="13">
      <c r="F57" s="76"/>
    </row>
    <row r="58" ht="13">
      <c r="F58" s="76"/>
    </row>
    <row r="59" ht="13">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priority="1" stopIfTrue="1" dxfId="98">
      <formula>$G$50=1</formula>
    </cfRule>
  </conditionalFormatting>
  <conditionalFormatting sqref="G24">
    <cfRule type="expression" priority="2" stopIfTrue="1" dxfId="97">
      <formula>$G$51=1</formula>
    </cfRule>
  </conditionalFormatting>
  <conditionalFormatting sqref="G44">
    <cfRule type="expression" priority="3" stopIfTrue="1" dxfId="96">
      <formula>$G$52=1</formula>
    </cfRule>
  </conditionalFormatting>
  <conditionalFormatting sqref="G46">
    <cfRule type="expression" priority="4" stopIfTrue="1" dxfId="95">
      <formula>$G$53=1</formula>
    </cfRule>
  </conditionalFormatting>
  <conditionalFormatting sqref="G47">
    <cfRule type="expression" priority="5" stopIfTrue="1" dxfId="94">
      <formula>$G$54=1</formula>
    </cfRule>
  </conditionalFormatting>
  <conditionalFormatting sqref="H23">
    <cfRule type="expression" priority="6" stopIfTrue="1" dxfId="93">
      <formula>$H$50=1</formula>
    </cfRule>
  </conditionalFormatting>
  <conditionalFormatting sqref="H24">
    <cfRule type="expression" priority="7" stopIfTrue="1" dxfId="92">
      <formula>$H$51=1</formula>
    </cfRule>
  </conditionalFormatting>
  <conditionalFormatting sqref="H44">
    <cfRule type="expression" priority="8" stopIfTrue="1" dxfId="91">
      <formula>$H$52=1</formula>
    </cfRule>
  </conditionalFormatting>
  <conditionalFormatting sqref="H46">
    <cfRule type="expression" priority="9" stopIfTrue="1" dxfId="90">
      <formula>$H$53=1</formula>
    </cfRule>
  </conditionalFormatting>
  <conditionalFormatting sqref="H47">
    <cfRule type="expression" priority="10" stopIfTrue="1" dxfId="89">
      <formula>$H$54=1</formula>
    </cfRule>
  </conditionalFormatting>
  <conditionalFormatting sqref="I23">
    <cfRule type="expression" priority="11" stopIfTrue="1" dxfId="88">
      <formula>$I$50=1</formula>
    </cfRule>
  </conditionalFormatting>
  <conditionalFormatting sqref="I24">
    <cfRule type="expression" priority="12" stopIfTrue="1" dxfId="87">
      <formula>$I$51=1</formula>
    </cfRule>
  </conditionalFormatting>
  <conditionalFormatting sqref="I44">
    <cfRule type="expression" priority="13" stopIfTrue="1" dxfId="86">
      <formula>$I$52=1</formula>
    </cfRule>
  </conditionalFormatting>
  <conditionalFormatting sqref="I46">
    <cfRule type="expression" priority="14" stopIfTrue="1" dxfId="85">
      <formula>$I$53=1</formula>
    </cfRule>
  </conditionalFormatting>
  <conditionalFormatting sqref="I47">
    <cfRule type="expression" priority="15" stopIfTrue="1" dxfId="84">
      <formula>$I$54=1</formula>
    </cfRule>
  </conditionalFormatting>
  <conditionalFormatting sqref="J23">
    <cfRule type="expression" priority="16" stopIfTrue="1" dxfId="83">
      <formula>$J$50=1</formula>
    </cfRule>
  </conditionalFormatting>
  <conditionalFormatting sqref="J24">
    <cfRule type="expression" priority="17" stopIfTrue="1" dxfId="82">
      <formula>$J$51=1</formula>
    </cfRule>
  </conditionalFormatting>
  <conditionalFormatting sqref="J44">
    <cfRule type="expression" priority="18" stopIfTrue="1" dxfId="81">
      <formula>$J$52=1</formula>
    </cfRule>
  </conditionalFormatting>
  <conditionalFormatting sqref="J46">
    <cfRule type="expression" priority="19" stopIfTrue="1" dxfId="80">
      <formula>$J$53=1</formula>
    </cfRule>
  </conditionalFormatting>
  <conditionalFormatting sqref="J47">
    <cfRule type="expression" priority="20" stopIfTrue="1" dxfId="79">
      <formula>$J$54=1</formula>
    </cfRule>
  </conditionalFormatting>
  <conditionalFormatting sqref="K23">
    <cfRule type="expression" priority="21" stopIfTrue="1" dxfId="78">
      <formula>$K$50=1</formula>
    </cfRule>
  </conditionalFormatting>
  <conditionalFormatting sqref="K24">
    <cfRule type="expression" priority="22" stopIfTrue="1" dxfId="77">
      <formula>$K$51=1</formula>
    </cfRule>
  </conditionalFormatting>
  <conditionalFormatting sqref="K44">
    <cfRule type="expression" priority="23" stopIfTrue="1" dxfId="76">
      <formula>$K$52=1</formula>
    </cfRule>
  </conditionalFormatting>
  <conditionalFormatting sqref="K46">
    <cfRule type="expression" priority="24" stopIfTrue="1" dxfId="75">
      <formula>$K$53=1</formula>
    </cfRule>
  </conditionalFormatting>
  <conditionalFormatting sqref="K47">
    <cfRule type="expression" priority="25" stopIfTrue="1" dxfId="74">
      <formula>$K$54=1</formula>
    </cfRule>
  </conditionalFormatting>
  <conditionalFormatting sqref="L23">
    <cfRule type="expression" priority="26" stopIfTrue="1" dxfId="73">
      <formula>$L$50=1</formula>
    </cfRule>
  </conditionalFormatting>
  <conditionalFormatting sqref="L24">
    <cfRule type="expression" priority="27" stopIfTrue="1" dxfId="72">
      <formula>$L$51=1</formula>
    </cfRule>
  </conditionalFormatting>
  <conditionalFormatting sqref="L44">
    <cfRule type="expression" priority="28" stopIfTrue="1" dxfId="71">
      <formula>$L$52=1</formula>
    </cfRule>
  </conditionalFormatting>
  <conditionalFormatting sqref="L46">
    <cfRule type="expression" priority="29" stopIfTrue="1" dxfId="70">
      <formula>$L$53=1</formula>
    </cfRule>
  </conditionalFormatting>
  <conditionalFormatting sqref="L47">
    <cfRule type="expression" priority="30" stopIfTrue="1" dxfId="69">
      <formula>$L$54=1</formula>
    </cfRule>
  </conditionalFormatting>
  <conditionalFormatting sqref="M23">
    <cfRule type="expression" priority="31" stopIfTrue="1" dxfId="68">
      <formula>$M$50=1</formula>
    </cfRule>
  </conditionalFormatting>
  <conditionalFormatting sqref="M24">
    <cfRule type="expression" priority="32" stopIfTrue="1" dxfId="67">
      <formula>$M$51=1</formula>
    </cfRule>
  </conditionalFormatting>
  <conditionalFormatting sqref="M44">
    <cfRule type="expression" priority="33" stopIfTrue="1" dxfId="66">
      <formula>$M$52=1</formula>
    </cfRule>
  </conditionalFormatting>
  <conditionalFormatting sqref="M46">
    <cfRule type="expression" priority="34" stopIfTrue="1" dxfId="65">
      <formula>$M$53=1</formula>
    </cfRule>
  </conditionalFormatting>
  <conditionalFormatting sqref="M47">
    <cfRule type="expression" priority="35" stopIfTrue="1" dxfId="64">
      <formula>$M$54=1</formula>
    </cfRule>
  </conditionalFormatting>
  <conditionalFormatting sqref="N23">
    <cfRule type="expression" priority="36" stopIfTrue="1" dxfId="63">
      <formula>$N$50=1</formula>
    </cfRule>
  </conditionalFormatting>
  <conditionalFormatting sqref="N24">
    <cfRule type="expression" priority="37" stopIfTrue="1" dxfId="62">
      <formula>$N$51=1</formula>
    </cfRule>
  </conditionalFormatting>
  <conditionalFormatting sqref="N44">
    <cfRule type="expression" priority="38" stopIfTrue="1" dxfId="61">
      <formula>$N$52=1</formula>
    </cfRule>
  </conditionalFormatting>
  <conditionalFormatting sqref="N46">
    <cfRule type="expression" priority="39" stopIfTrue="1" dxfId="60">
      <formula>$N$53=1</formula>
    </cfRule>
  </conditionalFormatting>
  <conditionalFormatting sqref="N47">
    <cfRule type="expression" priority="40" stopIfTrue="1" dxfId="59">
      <formula>$N$54=1</formula>
    </cfRule>
  </conditionalFormatting>
  <conditionalFormatting sqref="O23">
    <cfRule type="expression" priority="41" stopIfTrue="1" dxfId="58">
      <formula>$O$50=1</formula>
    </cfRule>
  </conditionalFormatting>
  <conditionalFormatting sqref="O24">
    <cfRule type="expression" priority="42" stopIfTrue="1" dxfId="57">
      <formula>$O$51=1</formula>
    </cfRule>
  </conditionalFormatting>
  <conditionalFormatting sqref="O44">
    <cfRule type="expression" priority="43" stopIfTrue="1" dxfId="56">
      <formula>$O$52=1</formula>
    </cfRule>
  </conditionalFormatting>
  <conditionalFormatting sqref="O46">
    <cfRule type="expression" priority="44" stopIfTrue="1" dxfId="55">
      <formula>$O$53=1</formula>
    </cfRule>
  </conditionalFormatting>
  <conditionalFormatting sqref="O47">
    <cfRule type="expression" priority="45" stopIfTrue="1" dxfId="54">
      <formula>$O$54=1</formula>
    </cfRule>
  </conditionalFormatting>
  <conditionalFormatting sqref="P23">
    <cfRule type="expression" priority="46" stopIfTrue="1" dxfId="53">
      <formula>$P$50=1</formula>
    </cfRule>
  </conditionalFormatting>
  <conditionalFormatting sqref="P24">
    <cfRule type="expression" priority="47" stopIfTrue="1" dxfId="52">
      <formula>$P$51=1</formula>
    </cfRule>
  </conditionalFormatting>
  <conditionalFormatting sqref="P44">
    <cfRule type="expression" priority="48" stopIfTrue="1" dxfId="51">
      <formula>$P$52=1</formula>
    </cfRule>
  </conditionalFormatting>
  <conditionalFormatting sqref="P46">
    <cfRule type="expression" priority="49" stopIfTrue="1" dxfId="50">
      <formula>$P$53=1</formula>
    </cfRule>
  </conditionalFormatting>
  <conditionalFormatting sqref="P47">
    <cfRule type="expression" priority="50" stopIfTrue="1" dxfId="49">
      <formula>$P$54=1</formula>
    </cfRule>
  </conditionalFormatting>
  <conditionalFormatting sqref="Q23">
    <cfRule type="expression" priority="51" stopIfTrue="1" dxfId="48">
      <formula>$Q$50=1</formula>
    </cfRule>
  </conditionalFormatting>
  <conditionalFormatting sqref="Q24">
    <cfRule type="expression" priority="52" stopIfTrue="1" dxfId="47">
      <formula>$Q$51=1</formula>
    </cfRule>
  </conditionalFormatting>
  <conditionalFormatting sqref="Q44">
    <cfRule type="expression" priority="53" stopIfTrue="1" dxfId="46">
      <formula>$Q$52=1</formula>
    </cfRule>
  </conditionalFormatting>
  <conditionalFormatting sqref="Q46">
    <cfRule type="expression" priority="54" stopIfTrue="1" dxfId="45">
      <formula>$Q$53=1</formula>
    </cfRule>
  </conditionalFormatting>
  <conditionalFormatting sqref="Q47">
    <cfRule type="expression" priority="55" stopIfTrue="1" dxfId="44">
      <formula>$Q$54=1</formula>
    </cfRule>
  </conditionalFormatting>
  <conditionalFormatting sqref="R23">
    <cfRule type="expression" priority="56" stopIfTrue="1" dxfId="43">
      <formula>$R$50=1</formula>
    </cfRule>
  </conditionalFormatting>
  <conditionalFormatting sqref="R24">
    <cfRule type="expression" priority="57" stopIfTrue="1" dxfId="42">
      <formula>$R$51=1</formula>
    </cfRule>
  </conditionalFormatting>
  <conditionalFormatting sqref="R44">
    <cfRule type="expression" priority="58" stopIfTrue="1" dxfId="41">
      <formula>$R$52=1</formula>
    </cfRule>
  </conditionalFormatting>
  <conditionalFormatting sqref="R46">
    <cfRule type="expression" priority="59" stopIfTrue="1" dxfId="40">
      <formula>$R$53=1</formula>
    </cfRule>
  </conditionalFormatting>
  <conditionalFormatting sqref="R47">
    <cfRule type="expression" priority="60" stopIfTrue="1" dxfId="39">
      <formula>$R$54=1</formula>
    </cfRule>
  </conditionalFormatting>
  <conditionalFormatting sqref="S23">
    <cfRule type="expression" priority="61" stopIfTrue="1" dxfId="38">
      <formula>$S$50=1</formula>
    </cfRule>
  </conditionalFormatting>
  <conditionalFormatting sqref="S24">
    <cfRule type="expression" priority="62" stopIfTrue="1" dxfId="37">
      <formula>$S$51=1</formula>
    </cfRule>
  </conditionalFormatting>
  <conditionalFormatting sqref="S44">
    <cfRule type="expression" priority="63" stopIfTrue="1" dxfId="36">
      <formula>$S$52=1</formula>
    </cfRule>
  </conditionalFormatting>
  <conditionalFormatting sqref="S46">
    <cfRule type="expression" priority="64" stopIfTrue="1" dxfId="35">
      <formula>$S$53=1</formula>
    </cfRule>
  </conditionalFormatting>
  <conditionalFormatting sqref="S47:T47">
    <cfRule type="expression" priority="65" stopIfTrue="1" dxfId="34">
      <formula>$S$54=1</formula>
    </cfRule>
  </conditionalFormatting>
  <conditionalFormatting sqref="T23">
    <cfRule type="expression" priority="66" stopIfTrue="1" dxfId="33">
      <formula>$T$50=1</formula>
    </cfRule>
  </conditionalFormatting>
  <conditionalFormatting sqref="T24">
    <cfRule type="expression" priority="67" stopIfTrue="1" dxfId="32">
      <formula>$T$51=1</formula>
    </cfRule>
  </conditionalFormatting>
  <conditionalFormatting sqref="T44">
    <cfRule type="expression" priority="68" stopIfTrue="1" dxfId="31">
      <formula>$T$52=1</formula>
    </cfRule>
  </conditionalFormatting>
  <conditionalFormatting sqref="T46">
    <cfRule type="expression" priority="69" stopIfTrue="1" dxfId="30">
      <formula>$T$53=1</formula>
    </cfRule>
  </conditionalFormatting>
  <conditionalFormatting sqref="U23">
    <cfRule type="expression" priority="70" stopIfTrue="1" dxfId="29">
      <formula>$U$50=1</formula>
    </cfRule>
  </conditionalFormatting>
  <conditionalFormatting sqref="U24">
    <cfRule type="expression" priority="71" stopIfTrue="1" dxfId="28">
      <formula>$U$51=1</formula>
    </cfRule>
  </conditionalFormatting>
  <conditionalFormatting sqref="U44">
    <cfRule type="expression" priority="72" stopIfTrue="1" dxfId="27">
      <formula>$U$52=1</formula>
    </cfRule>
  </conditionalFormatting>
  <conditionalFormatting sqref="U46">
    <cfRule type="expression" priority="73" stopIfTrue="1" dxfId="26">
      <formula>$U$53=1</formula>
    </cfRule>
  </conditionalFormatting>
  <conditionalFormatting sqref="U47">
    <cfRule type="expression" priority="74" stopIfTrue="1" dxfId="25">
      <formula>$U$54=1</formula>
    </cfRule>
  </conditionalFormatting>
  <conditionalFormatting sqref="V23">
    <cfRule type="expression" priority="75" stopIfTrue="1" dxfId="24">
      <formula>$V$50=1</formula>
    </cfRule>
  </conditionalFormatting>
  <conditionalFormatting sqref="V24">
    <cfRule type="expression" priority="76" stopIfTrue="1" dxfId="23">
      <formula>$V$51=1</formula>
    </cfRule>
  </conditionalFormatting>
  <conditionalFormatting sqref="V44">
    <cfRule type="expression" priority="77" stopIfTrue="1" dxfId="22">
      <formula>$V$52=1</formula>
    </cfRule>
  </conditionalFormatting>
  <conditionalFormatting sqref="V46">
    <cfRule type="expression" priority="78" stopIfTrue="1" dxfId="21">
      <formula>$V$53=1</formula>
    </cfRule>
  </conditionalFormatting>
  <conditionalFormatting sqref="V47">
    <cfRule type="expression" priority="79" stopIfTrue="1" dxfId="20">
      <formula>$V$54=1</formula>
    </cfRule>
  </conditionalFormatting>
  <conditionalFormatting sqref="W23">
    <cfRule type="expression" priority="80" stopIfTrue="1" dxfId="19">
      <formula>$W$50=1</formula>
    </cfRule>
  </conditionalFormatting>
  <conditionalFormatting sqref="W24">
    <cfRule type="expression" priority="81" stopIfTrue="1" dxfId="18">
      <formula>$W$51=1</formula>
    </cfRule>
  </conditionalFormatting>
  <conditionalFormatting sqref="W44">
    <cfRule type="expression" priority="82" stopIfTrue="1" dxfId="17">
      <formula>$W$52=1</formula>
    </cfRule>
  </conditionalFormatting>
  <conditionalFormatting sqref="W46">
    <cfRule type="expression" priority="83" stopIfTrue="1" dxfId="16">
      <formula>$W$53=1</formula>
    </cfRule>
  </conditionalFormatting>
  <conditionalFormatting sqref="W47">
    <cfRule type="expression" priority="84" stopIfTrue="1" dxfId="15">
      <formula>$W$54=1</formula>
    </cfRule>
  </conditionalFormatting>
  <conditionalFormatting sqref="X23">
    <cfRule type="expression" priority="85" stopIfTrue="1" dxfId="14">
      <formula>$X$50=1</formula>
    </cfRule>
  </conditionalFormatting>
  <conditionalFormatting sqref="X24">
    <cfRule type="expression" priority="86" stopIfTrue="1" dxfId="13">
      <formula>$X$51=1</formula>
    </cfRule>
  </conditionalFormatting>
  <conditionalFormatting sqref="X44">
    <cfRule type="expression" priority="87" stopIfTrue="1" dxfId="12">
      <formula>$X$52=1</formula>
    </cfRule>
  </conditionalFormatting>
  <conditionalFormatting sqref="X46">
    <cfRule type="expression" priority="88" stopIfTrue="1" dxfId="11">
      <formula>$X$53=1</formula>
    </cfRule>
  </conditionalFormatting>
  <conditionalFormatting sqref="X47">
    <cfRule type="expression" priority="89" stopIfTrue="1" dxfId="10">
      <formula>$X$54=1</formula>
    </cfRule>
  </conditionalFormatting>
  <conditionalFormatting sqref="Y23">
    <cfRule type="expression" priority="90" stopIfTrue="1" dxfId="9">
      <formula>$Y$50=1</formula>
    </cfRule>
  </conditionalFormatting>
  <conditionalFormatting sqref="Y24">
    <cfRule type="expression" priority="91" stopIfTrue="1" dxfId="8">
      <formula>$Y$51=1</formula>
    </cfRule>
  </conditionalFormatting>
  <conditionalFormatting sqref="Y44">
    <cfRule type="expression" priority="92" stopIfTrue="1" dxfId="7">
      <formula>$Y$52=1</formula>
    </cfRule>
  </conditionalFormatting>
  <conditionalFormatting sqref="Y46">
    <cfRule type="expression" priority="93" stopIfTrue="1" dxfId="6">
      <formula>$Y$53=1</formula>
    </cfRule>
  </conditionalFormatting>
  <conditionalFormatting sqref="Y47">
    <cfRule type="expression" priority="94" stopIfTrue="1" dxfId="5">
      <formula>$Y$54=1</formula>
    </cfRule>
  </conditionalFormatting>
  <conditionalFormatting sqref="Z23">
    <cfRule type="expression" priority="95" stopIfTrue="1" dxfId="4">
      <formula>$Z$50=1</formula>
    </cfRule>
  </conditionalFormatting>
  <conditionalFormatting sqref="Z24">
    <cfRule type="expression" priority="96" stopIfTrue="1" dxfId="3">
      <formula>$Z$51=1</formula>
    </cfRule>
  </conditionalFormatting>
  <conditionalFormatting sqref="Z44">
    <cfRule type="expression" priority="97" stopIfTrue="1" dxfId="2">
      <formula>$Z$52=1</formula>
    </cfRule>
  </conditionalFormatting>
  <conditionalFormatting sqref="Z46">
    <cfRule type="expression" priority="98" stopIfTrue="1" dxfId="1">
      <formula>$Z$53=1</formula>
    </cfRule>
  </conditionalFormatting>
  <conditionalFormatting sqref="Z47">
    <cfRule type="expression" priority="99" stopIfTrue="1" dxfId="0">
      <formula>$Z$54=1</formula>
    </cfRule>
  </conditionalFormatting>
  <printOptions horizontalCentered="1"/>
  <pageMargins left="0.3937007874015748" right="0.3937007874015748" top="0.6692913385826772" bottom="0.5511811023622047" header="0.5118110236220472" footer="0.511811023622047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27"/>
  <dimension ref="A1:X236"/>
  <sheetViews>
    <sheetView showGridLines="0" view="pageBreakPreview" topLeftCell="B1" zoomScaleNormal="100" zoomScaleSheetLayoutView="100" workbookViewId="0">
      <selection pane="topLeft" activeCell="C3" sqref="C3"/>
    </sheetView>
  </sheetViews>
  <sheetFormatPr defaultColWidth="9" defaultRowHeight="12"/>
  <cols>
    <col min="1" max="1" width="3" style="22" hidden="1" customWidth="1"/>
    <col min="2" max="2" width="3.36328125" style="22" customWidth="1"/>
    <col min="3" max="3" width="2.90625" style="22" customWidth="1"/>
    <col min="4" max="4" width="3.36328125" style="22" customWidth="1"/>
    <col min="5" max="5" width="8.90625" style="22" customWidth="1"/>
    <col min="6" max="6" width="2.90625" style="22" customWidth="1"/>
    <col min="7" max="7" width="9.90625" style="22" customWidth="1"/>
    <col min="8" max="8" width="1.90625" style="22" customWidth="1"/>
    <col min="9" max="9" width="3.90625" style="22" customWidth="1"/>
    <col min="10" max="10" width="9.90625" style="22" customWidth="1"/>
    <col min="11" max="11" width="1.90625" style="22" customWidth="1"/>
    <col min="12" max="12" width="3.90625" style="22" customWidth="1"/>
    <col min="13" max="13" width="9.90625" style="22" customWidth="1"/>
    <col min="14" max="14" width="1.90625" style="22" customWidth="1"/>
    <col min="15" max="15" width="4.90625" style="22" customWidth="1"/>
    <col min="16" max="16" width="8.90625" style="22" customWidth="1"/>
    <col min="17" max="17" width="1.90625" style="22" customWidth="1"/>
    <col min="18" max="18" width="4.90625" style="22" customWidth="1"/>
    <col min="19" max="19" width="0.90625" style="22" customWidth="1"/>
    <col min="20" max="20" width="7.90625" style="22" customWidth="1"/>
    <col min="21" max="21" width="1.36328125" style="22" customWidth="1"/>
    <col min="22" max="22" width="2.08984375" style="22" customWidth="1"/>
    <col min="23" max="16384" width="9" style="22" customWidth="1"/>
  </cols>
  <sheetData>
    <row r="1" ht="16.4" customHeight="1">
      <c r="C1" s="82" t="s">
        <v>351</v>
      </c>
    </row>
    <row r="2" ht="16.4" customHeight="1">
      <c r="C2" s="82"/>
    </row>
    <row r="3" ht="14.15" customHeight="1" thickBot="1">
      <c r="U3" s="104"/>
      <c r="V3" s="104"/>
      <c r="W3" s="104"/>
    </row>
    <row r="4" ht="13">
      <c r="A4" s="22">
        <v>14</v>
      </c>
      <c r="P4" s="569" t="s">
        <v>356</v>
      </c>
      <c r="Q4" s="574" t="s">
        <v>114</v>
      </c>
      <c r="R4" s="575"/>
      <c r="S4" s="576"/>
      <c r="T4" s="343" t="s">
        <v>115</v>
      </c>
      <c r="U4" s="290"/>
      <c r="V4" s="290"/>
    </row>
    <row r="5" ht="20.15" customHeight="1" thickBot="1">
      <c r="A5" s="22">
        <f>+#REF!</f>
      </c>
      <c r="C5" s="22" t="s">
        <v>238</v>
      </c>
      <c r="P5" s="785"/>
      <c r="Q5" s="881">
        <f>+表紙!Q29</f>
      </c>
      <c r="R5" s="882"/>
      <c r="S5" s="883"/>
      <c r="T5" s="344">
        <f>+表紙!T29</f>
      </c>
      <c r="U5" s="121"/>
      <c r="V5" s="121"/>
    </row>
    <row r="6" ht="13.4" customHeight="1">
      <c r="C6" s="577" t="s">
        <v>416</v>
      </c>
      <c r="D6" s="577"/>
      <c r="E6" s="577"/>
      <c r="F6" s="577"/>
      <c r="G6" s="577"/>
      <c r="H6" s="577"/>
      <c r="I6" s="577"/>
      <c r="J6" s="577"/>
      <c r="K6" s="577"/>
      <c r="L6" s="577"/>
      <c r="M6" s="577"/>
      <c r="N6" s="577"/>
      <c r="O6" s="577"/>
      <c r="P6" s="577"/>
      <c r="Q6" s="577"/>
      <c r="R6" s="577"/>
      <c r="S6" s="577"/>
      <c r="T6" s="577"/>
      <c r="U6" s="577"/>
    </row>
    <row r="7" ht="13.4" customHeight="1">
      <c r="C7" s="83"/>
      <c r="D7" s="84"/>
      <c r="E7" s="84"/>
      <c r="F7" s="84"/>
      <c r="G7" s="84"/>
      <c r="H7" s="84"/>
      <c r="I7" s="84"/>
      <c r="J7" s="84"/>
      <c r="K7" s="84"/>
      <c r="L7" s="84"/>
      <c r="M7" s="84"/>
      <c r="N7" s="84"/>
      <c r="O7" s="84"/>
      <c r="P7" s="84"/>
      <c r="Q7" s="84"/>
      <c r="R7" s="84"/>
      <c r="S7" s="84"/>
      <c r="T7" s="84"/>
      <c r="U7" s="85"/>
    </row>
    <row r="8" ht="12" customHeight="1">
      <c r="C8" s="578" t="s">
        <v>92</v>
      </c>
      <c r="D8" s="579"/>
      <c r="E8" s="579"/>
      <c r="F8" s="579"/>
      <c r="G8" s="579"/>
      <c r="H8" s="579"/>
      <c r="I8" s="579"/>
      <c r="J8" s="579"/>
      <c r="K8" s="579"/>
      <c r="L8" s="579"/>
      <c r="M8" s="579"/>
      <c r="N8" s="579"/>
      <c r="O8" s="579"/>
      <c r="P8" s="579"/>
      <c r="Q8" s="579"/>
      <c r="R8" s="579"/>
      <c r="S8" s="579"/>
      <c r="T8" s="579"/>
      <c r="U8" s="580"/>
      <c r="V8" s="21"/>
    </row>
    <row r="9" ht="12" customHeight="1">
      <c r="C9" s="578"/>
      <c r="D9" s="579"/>
      <c r="E9" s="579"/>
      <c r="F9" s="579"/>
      <c r="G9" s="579"/>
      <c r="H9" s="579"/>
      <c r="I9" s="579"/>
      <c r="J9" s="579"/>
      <c r="K9" s="579"/>
      <c r="L9" s="579"/>
      <c r="M9" s="579"/>
      <c r="N9" s="579"/>
      <c r="O9" s="579"/>
      <c r="P9" s="579"/>
      <c r="Q9" s="579"/>
      <c r="R9" s="579"/>
      <c r="S9" s="579"/>
      <c r="T9" s="579"/>
      <c r="U9" s="580"/>
    </row>
    <row r="10" ht="10.4" customHeight="1">
      <c r="C10" s="86"/>
      <c r="U10" s="87"/>
    </row>
    <row r="11" ht="13">
      <c r="C11" s="86"/>
      <c r="P11" s="875">
        <f>+表紙!P35</f>
      </c>
      <c r="Q11" s="876"/>
      <c r="R11" s="876"/>
      <c r="S11" s="876"/>
      <c r="T11" s="877"/>
      <c r="U11" s="281"/>
    </row>
    <row r="12" ht="13.4" customHeight="1">
      <c r="C12" s="86"/>
      <c r="S12" s="43"/>
      <c r="T12" s="43"/>
      <c r="U12" s="88"/>
    </row>
    <row r="13" ht="13">
      <c r="C13" s="885">
        <f>+表紙!C37</f>
      </c>
      <c r="D13" s="886"/>
      <c r="E13" s="886"/>
      <c r="F13" s="886"/>
      <c r="G13" s="23" t="s">
        <v>5</v>
      </c>
      <c r="H13" s="23"/>
      <c r="U13" s="87"/>
    </row>
    <row r="14" ht="13.4" customHeight="1">
      <c r="C14" s="86"/>
      <c r="U14" s="87"/>
    </row>
    <row r="15" ht="13.4" customHeight="1">
      <c r="A15" s="22">
        <v>3</v>
      </c>
      <c r="C15" s="86"/>
      <c r="I15" s="79"/>
      <c r="J15" s="79" t="s">
        <v>328</v>
      </c>
      <c r="K15" s="79"/>
      <c r="U15" s="87"/>
    </row>
    <row r="16" ht="26.25" customHeight="1">
      <c r="C16" s="86"/>
      <c r="I16" s="25"/>
      <c r="J16" s="25" t="s">
        <v>6</v>
      </c>
      <c r="K16" s="25"/>
      <c r="L16" s="884">
        <f>+表紙!L40</f>
      </c>
      <c r="M16" s="884"/>
      <c r="N16" s="884"/>
      <c r="O16" s="884"/>
      <c r="P16" s="884"/>
      <c r="Q16" s="884"/>
      <c r="R16" s="884"/>
      <c r="S16" s="884"/>
      <c r="T16" s="884"/>
      <c r="U16" s="282"/>
    </row>
    <row r="17" ht="26.25" customHeight="1">
      <c r="C17" s="86"/>
      <c r="I17" s="25"/>
      <c r="J17" s="25" t="s">
        <v>7</v>
      </c>
      <c r="K17" s="25"/>
      <c r="L17" s="884">
        <f>+表紙!L41</f>
      </c>
      <c r="M17" s="884"/>
      <c r="N17" s="884"/>
      <c r="O17" s="884"/>
      <c r="P17" s="884"/>
      <c r="Q17" s="884"/>
      <c r="R17" s="884"/>
      <c r="S17" s="884"/>
      <c r="T17" s="884"/>
      <c r="U17" s="282"/>
    </row>
    <row r="18">
      <c r="C18" s="86"/>
      <c r="L18" s="22" t="s">
        <v>8</v>
      </c>
      <c r="U18" s="87"/>
    </row>
    <row r="19">
      <c r="C19" s="86"/>
      <c r="L19" s="26"/>
      <c r="M19" s="26" t="s">
        <v>9</v>
      </c>
      <c r="N19" s="26"/>
      <c r="O19" s="889">
        <f>IF(+表紙!O43="","",+表紙!O43)</f>
      </c>
      <c r="P19" s="889"/>
      <c r="Q19" s="889"/>
      <c r="R19" s="889"/>
      <c r="S19" s="889"/>
      <c r="T19" s="889"/>
      <c r="U19" s="283"/>
    </row>
    <row r="20">
      <c r="C20" s="86"/>
      <c r="L20" s="26"/>
      <c r="M20" s="26"/>
      <c r="N20" s="26"/>
      <c r="U20" s="87"/>
    </row>
    <row r="21">
      <c r="C21" s="86"/>
      <c r="U21" s="87"/>
    </row>
    <row r="22" ht="30" customHeight="1">
      <c r="A22" s="22">
        <v>4</v>
      </c>
      <c r="C22" s="878" t="s">
        <v>405</v>
      </c>
      <c r="D22" s="879"/>
      <c r="E22" s="879"/>
      <c r="F22" s="879"/>
      <c r="G22" s="879"/>
      <c r="H22" s="879"/>
      <c r="I22" s="879"/>
      <c r="J22" s="879"/>
      <c r="K22" s="879"/>
      <c r="L22" s="879"/>
      <c r="M22" s="879"/>
      <c r="N22" s="879"/>
      <c r="O22" s="879"/>
      <c r="P22" s="879"/>
      <c r="Q22" s="879"/>
      <c r="R22" s="879"/>
      <c r="S22" s="879"/>
      <c r="T22" s="879"/>
      <c r="U22" s="880"/>
    </row>
    <row r="23">
      <c r="C23" s="89"/>
      <c r="D23" s="27"/>
      <c r="E23" s="27"/>
      <c r="F23" s="27"/>
      <c r="G23" s="27"/>
      <c r="H23" s="27"/>
      <c r="I23" s="27"/>
      <c r="J23" s="27"/>
      <c r="K23" s="27"/>
      <c r="L23" s="27"/>
      <c r="M23" s="27"/>
      <c r="N23" s="27"/>
      <c r="O23" s="27"/>
      <c r="P23" s="27"/>
      <c r="Q23" s="27"/>
      <c r="R23" s="27"/>
      <c r="S23" s="27"/>
      <c r="U23" s="87"/>
    </row>
    <row r="24" ht="24.75" customHeight="1">
      <c r="C24" s="538" t="s">
        <v>10</v>
      </c>
      <c r="D24" s="558"/>
      <c r="E24" s="559"/>
      <c r="F24" s="896">
        <f>+表紙!F48</f>
      </c>
      <c r="G24" s="897"/>
      <c r="H24" s="897"/>
      <c r="I24" s="898"/>
      <c r="J24" s="898"/>
      <c r="K24" s="898"/>
      <c r="L24" s="898"/>
      <c r="M24" s="898"/>
      <c r="N24" s="898"/>
      <c r="O24" s="898"/>
      <c r="P24" s="563" t="s">
        <v>432</v>
      </c>
      <c r="Q24" s="564"/>
      <c r="R24" s="564"/>
      <c r="S24" s="564"/>
      <c r="T24" s="564"/>
      <c r="U24" s="565"/>
    </row>
    <row r="25" ht="21.75" customHeight="1">
      <c r="C25" s="560"/>
      <c r="D25" s="561"/>
      <c r="E25" s="562"/>
      <c r="F25" s="899"/>
      <c r="G25" s="900"/>
      <c r="H25" s="900"/>
      <c r="I25" s="900"/>
      <c r="J25" s="900"/>
      <c r="K25" s="900"/>
      <c r="L25" s="900"/>
      <c r="M25" s="900"/>
      <c r="N25" s="900"/>
      <c r="O25" s="900"/>
      <c r="P25" s="890">
        <f>表紙!P49</f>
      </c>
      <c r="Q25" s="891"/>
      <c r="R25" s="891"/>
      <c r="S25" s="891"/>
      <c r="T25" s="891"/>
      <c r="U25" s="892"/>
    </row>
    <row r="26" ht="26.25" customHeight="1">
      <c r="C26" s="538" t="s">
        <v>11</v>
      </c>
      <c r="D26" s="539"/>
      <c r="E26" s="540"/>
      <c r="F26" s="906">
        <f>+表紙!F50</f>
      </c>
      <c r="G26" s="907"/>
      <c r="H26" s="907"/>
      <c r="I26" s="907"/>
      <c r="J26" s="907"/>
      <c r="K26" s="907"/>
      <c r="L26" s="907"/>
      <c r="M26" s="907"/>
      <c r="N26" s="341" t="s">
        <v>172</v>
      </c>
      <c r="O26"/>
      <c r="P26"/>
      <c r="Q26" s="901">
        <f>IF(+表紙!Q50="","",+表紙!Q50)</f>
      </c>
      <c r="R26" s="901"/>
      <c r="S26" s="901"/>
      <c r="T26" s="901"/>
      <c r="U26" s="902"/>
    </row>
    <row r="27" ht="26.25" customHeight="1">
      <c r="C27" s="541"/>
      <c r="D27" s="542"/>
      <c r="E27" s="543"/>
      <c r="F27" s="908"/>
      <c r="G27" s="909"/>
      <c r="H27" s="909"/>
      <c r="I27" s="909"/>
      <c r="J27" s="909"/>
      <c r="K27" s="909"/>
      <c r="L27" s="909"/>
      <c r="M27" s="909"/>
      <c r="N27" s="904">
        <f>IF(+表紙!N51="","",+表紙!N51)</f>
      </c>
      <c r="O27" s="904"/>
      <c r="P27" s="904"/>
      <c r="Q27" s="904"/>
      <c r="R27" s="904"/>
      <c r="S27" s="904"/>
      <c r="T27" s="904"/>
      <c r="U27" s="905"/>
    </row>
    <row r="28" ht="26.25" customHeight="1">
      <c r="C28" s="620" t="s">
        <v>239</v>
      </c>
      <c r="D28" s="621"/>
      <c r="E28" s="622"/>
      <c r="F28" s="637">
        <f>+表紙!F52</f>
      </c>
      <c r="G28" s="638"/>
      <c r="H28" s="638"/>
      <c r="I28" s="638"/>
      <c r="J28" s="638"/>
      <c r="K28" s="638"/>
      <c r="L28" s="638"/>
      <c r="M28" s="638"/>
      <c r="N28" s="638"/>
      <c r="O28" s="638"/>
      <c r="P28" s="638"/>
      <c r="Q28" s="638"/>
      <c r="R28" s="638"/>
      <c r="S28" s="638"/>
      <c r="T28" s="638"/>
      <c r="U28" s="903"/>
    </row>
    <row r="29" ht="15" customHeight="1">
      <c r="C29" s="182" t="s">
        <v>423</v>
      </c>
      <c r="D29" s="183"/>
      <c r="E29" s="183"/>
      <c r="F29" s="184"/>
      <c r="G29" s="184"/>
      <c r="H29" s="184"/>
      <c r="I29" s="184"/>
      <c r="J29" s="184"/>
      <c r="K29" s="184"/>
      <c r="L29" s="184"/>
      <c r="M29" s="184"/>
      <c r="N29" s="184"/>
      <c r="O29" s="185"/>
      <c r="P29" s="240"/>
      <c r="Q29" s="240"/>
      <c r="R29" s="240"/>
      <c r="S29" s="194"/>
      <c r="T29" s="194"/>
      <c r="U29" s="295"/>
    </row>
    <row r="30" ht="45" customHeight="1">
      <c r="C30" s="186"/>
      <c r="D30" s="187" t="s">
        <v>17</v>
      </c>
      <c r="E30" s="191" t="s">
        <v>12</v>
      </c>
      <c r="F30" s="893">
        <f>+表紙!F54</f>
      </c>
      <c r="G30" s="894"/>
      <c r="H30" s="894"/>
      <c r="I30" s="894"/>
      <c r="J30" s="894"/>
      <c r="K30" s="894"/>
      <c r="L30" s="32" t="s">
        <v>48</v>
      </c>
      <c r="M30" s="32"/>
      <c r="N30" s="506">
        <f>IF(COUNTA(表紙!N54)=1,+表紙!N54,"")</f>
      </c>
      <c r="O30" s="506"/>
      <c r="P30" s="506"/>
      <c r="Q30" s="506"/>
      <c r="R30" s="506"/>
      <c r="S30" s="506"/>
      <c r="T30" s="506"/>
      <c r="U30" s="895"/>
    </row>
    <row r="31" ht="27" customHeight="1">
      <c r="C31" s="188"/>
      <c r="D31" s="339" t="s">
        <v>19</v>
      </c>
      <c r="E31" s="347" t="s">
        <v>240</v>
      </c>
      <c r="F31" s="601" t="s">
        <v>278</v>
      </c>
      <c r="G31" s="602"/>
      <c r="H31" s="602"/>
      <c r="I31" s="603"/>
      <c r="J31" s="637" t="s">
        <v>281</v>
      </c>
      <c r="K31" s="638"/>
      <c r="L31" s="638"/>
      <c r="M31" s="639"/>
      <c r="N31" s="887">
        <f>IF(+表紙!N55="","",+表紙!N55)</f>
      </c>
      <c r="O31" s="888"/>
      <c r="P31" s="888"/>
      <c r="Q31" s="888"/>
      <c r="R31" s="888"/>
      <c r="S31" s="30">
        <f>+表紙!S55</f>
      </c>
      <c r="T31" s="296"/>
      <c r="U31" s="239"/>
    </row>
    <row r="32" ht="27" customHeight="1">
      <c r="C32" s="188"/>
      <c r="D32" s="189"/>
      <c r="E32" s="190"/>
      <c r="F32" s="601" t="s">
        <v>279</v>
      </c>
      <c r="G32" s="602"/>
      <c r="H32" s="602"/>
      <c r="I32" s="603"/>
      <c r="J32" s="637" t="s">
        <v>284</v>
      </c>
      <c r="K32" s="638"/>
      <c r="L32" s="638"/>
      <c r="M32" s="639"/>
      <c r="N32" s="887">
        <f>IF(+表紙!N56="","",+表紙!N56)</f>
      </c>
      <c r="O32" s="888"/>
      <c r="P32" s="888"/>
      <c r="Q32" s="888"/>
      <c r="R32" s="888"/>
      <c r="S32" s="30">
        <f>+表紙!S56</f>
      </c>
      <c r="T32" s="296"/>
      <c r="U32" s="239"/>
    </row>
    <row r="33" ht="27" customHeight="1">
      <c r="C33" s="188"/>
      <c r="D33" s="597" t="s">
        <v>327</v>
      </c>
      <c r="E33" s="598"/>
      <c r="F33" s="601" t="s">
        <v>280</v>
      </c>
      <c r="G33" s="602"/>
      <c r="H33" s="602"/>
      <c r="I33" s="603"/>
      <c r="J33" s="637" t="s">
        <v>282</v>
      </c>
      <c r="K33" s="638"/>
      <c r="L33" s="638"/>
      <c r="M33" s="639"/>
      <c r="N33" s="887">
        <f>IF(+表紙!N57="","",+表紙!N57)</f>
      </c>
      <c r="O33" s="888"/>
      <c r="P33" s="888"/>
      <c r="Q33" s="888"/>
      <c r="R33" s="888"/>
      <c r="S33" s="30">
        <f>+表紙!S57</f>
      </c>
      <c r="T33" s="296"/>
      <c r="U33" s="239"/>
    </row>
    <row r="34" ht="27" customHeight="1">
      <c r="C34" s="188"/>
      <c r="D34" s="597"/>
      <c r="E34" s="598"/>
      <c r="F34" s="601">
        <f>+表紙!F58</f>
      </c>
      <c r="G34" s="602">
        <f>+表紙!G58</f>
      </c>
      <c r="H34" s="602"/>
      <c r="I34" s="603">
        <f>+表紙!I58</f>
      </c>
      <c r="J34" s="637">
        <f>+表紙!J58</f>
      </c>
      <c r="K34" s="638"/>
      <c r="L34" s="638">
        <f>+表紙!L58</f>
      </c>
      <c r="M34" s="639">
        <f>+表紙!M58</f>
      </c>
      <c r="N34" s="887">
        <f>IF(+表紙!N58="","",+表紙!N58)</f>
      </c>
      <c r="O34" s="888"/>
      <c r="P34" s="888"/>
      <c r="Q34" s="888"/>
      <c r="R34" s="888"/>
      <c r="S34" s="30">
        <f>+表紙!S58</f>
      </c>
      <c r="T34" s="296"/>
      <c r="U34" s="239"/>
    </row>
    <row r="35" ht="15" customHeight="1">
      <c r="C35" s="188"/>
      <c r="D35" s="284"/>
      <c r="E35" s="338"/>
      <c r="F35" s="180" t="s">
        <v>358</v>
      </c>
      <c r="G35" s="334"/>
      <c r="H35" s="334"/>
      <c r="I35" s="334"/>
      <c r="J35" s="259"/>
      <c r="K35" s="259"/>
      <c r="L35" s="259"/>
      <c r="M35" s="259"/>
      <c r="N35" s="259"/>
      <c r="O35" s="285"/>
      <c r="P35" s="285"/>
      <c r="Q35" s="285"/>
      <c r="R35" s="285"/>
      <c r="S35" s="297"/>
      <c r="T35" s="297"/>
      <c r="U35" s="286"/>
    </row>
    <row r="36" ht="28.4" customHeight="1">
      <c r="C36" s="188"/>
      <c r="D36" s="284"/>
      <c r="E36" s="338"/>
      <c r="F36" s="863">
        <f>IF(+表紙!F60="","",+表紙!F60)</f>
      </c>
      <c r="G36" s="864"/>
      <c r="H36" s="864"/>
      <c r="I36" s="864"/>
      <c r="J36" s="864"/>
      <c r="K36" s="864"/>
      <c r="L36" s="864"/>
      <c r="M36" s="864"/>
      <c r="N36" s="864"/>
      <c r="O36" s="864"/>
      <c r="P36" s="864"/>
      <c r="Q36" s="864"/>
      <c r="R36" s="864"/>
      <c r="S36" s="864"/>
      <c r="T36" s="864"/>
      <c r="U36" s="593"/>
    </row>
    <row r="37" ht="18" customHeight="1">
      <c r="C37" s="241"/>
      <c r="D37" s="340" t="s">
        <v>24</v>
      </c>
      <c r="E37" s="342" t="s">
        <v>241</v>
      </c>
      <c r="F37" s="825">
        <f>IF(+表紙!F61="","",+表紙!F61)</f>
      </c>
      <c r="G37" s="867"/>
      <c r="H37" s="867"/>
      <c r="I37" s="867"/>
      <c r="J37" s="867"/>
      <c r="K37" s="867"/>
      <c r="L37" s="867"/>
      <c r="M37" s="867"/>
      <c r="N37" s="867"/>
      <c r="O37" s="867"/>
      <c r="P37" s="867"/>
      <c r="Q37" s="867"/>
      <c r="R37" s="867"/>
      <c r="S37" s="867"/>
      <c r="T37" s="867"/>
      <c r="U37" s="868"/>
    </row>
    <row r="38" ht="14.15" customHeight="1">
      <c r="C38" s="241"/>
      <c r="D38" s="373"/>
      <c r="E38" s="347"/>
      <c r="F38" s="846"/>
      <c r="G38" s="847"/>
      <c r="H38" s="847"/>
      <c r="I38" s="847"/>
      <c r="J38" s="847"/>
      <c r="K38" s="847"/>
      <c r="L38" s="847"/>
      <c r="M38" s="847"/>
      <c r="N38" s="847"/>
      <c r="O38" s="847"/>
      <c r="P38" s="847"/>
      <c r="Q38" s="847"/>
      <c r="R38" s="847"/>
      <c r="S38" s="847"/>
      <c r="T38" s="847"/>
      <c r="U38" s="848"/>
    </row>
    <row r="39" ht="14.15" customHeight="1">
      <c r="C39" s="241"/>
      <c r="D39" s="374" t="s">
        <v>61</v>
      </c>
      <c r="E39" s="485" t="s">
        <v>413</v>
      </c>
      <c r="F39" s="849"/>
      <c r="G39" s="850"/>
      <c r="H39" s="850"/>
      <c r="I39" s="850"/>
      <c r="J39" s="850"/>
      <c r="K39" s="850"/>
      <c r="L39" s="850"/>
      <c r="M39" s="850"/>
      <c r="N39" s="850"/>
      <c r="O39" s="850"/>
      <c r="P39" s="850"/>
      <c r="Q39" s="850"/>
      <c r="R39" s="850"/>
      <c r="S39" s="850"/>
      <c r="T39" s="850"/>
      <c r="U39" s="851"/>
    </row>
    <row r="40" ht="14.15" customHeight="1">
      <c r="C40" s="241"/>
      <c r="D40" s="374"/>
      <c r="E40" s="643"/>
      <c r="F40" s="849"/>
      <c r="G40" s="850"/>
      <c r="H40" s="850"/>
      <c r="I40" s="850"/>
      <c r="J40" s="850"/>
      <c r="K40" s="850"/>
      <c r="L40" s="850"/>
      <c r="M40" s="850"/>
      <c r="N40" s="850"/>
      <c r="O40" s="850"/>
      <c r="P40" s="850"/>
      <c r="Q40" s="850"/>
      <c r="R40" s="850"/>
      <c r="S40" s="850"/>
      <c r="T40" s="850"/>
      <c r="U40" s="851"/>
    </row>
    <row r="41" ht="14.15" customHeight="1">
      <c r="C41" s="241"/>
      <c r="D41" s="374"/>
      <c r="E41" s="643"/>
      <c r="F41" s="849"/>
      <c r="G41" s="850"/>
      <c r="H41" s="850"/>
      <c r="I41" s="850"/>
      <c r="J41" s="850"/>
      <c r="K41" s="850"/>
      <c r="L41" s="850"/>
      <c r="M41" s="850"/>
      <c r="N41" s="850"/>
      <c r="O41" s="850"/>
      <c r="P41" s="850"/>
      <c r="Q41" s="850"/>
      <c r="R41" s="850"/>
      <c r="S41" s="850"/>
      <c r="T41" s="850"/>
      <c r="U41" s="851"/>
    </row>
    <row r="42" ht="14.15" customHeight="1">
      <c r="C42" s="241"/>
      <c r="D42" s="374"/>
      <c r="E42" s="643"/>
      <c r="F42" s="849"/>
      <c r="G42" s="850"/>
      <c r="H42" s="850"/>
      <c r="I42" s="850"/>
      <c r="J42" s="850"/>
      <c r="K42" s="850"/>
      <c r="L42" s="850"/>
      <c r="M42" s="850"/>
      <c r="N42" s="850"/>
      <c r="O42" s="850"/>
      <c r="P42" s="850"/>
      <c r="Q42" s="850"/>
      <c r="R42" s="850"/>
      <c r="S42" s="850"/>
      <c r="T42" s="850"/>
      <c r="U42" s="851"/>
    </row>
    <row r="43" ht="14.15" customHeight="1">
      <c r="C43" s="241"/>
      <c r="D43" s="644" t="s">
        <v>414</v>
      </c>
      <c r="E43" s="645"/>
      <c r="F43" s="849"/>
      <c r="G43" s="850"/>
      <c r="H43" s="850"/>
      <c r="I43" s="850"/>
      <c r="J43" s="850"/>
      <c r="K43" s="850"/>
      <c r="L43" s="850"/>
      <c r="M43" s="850"/>
      <c r="N43" s="850"/>
      <c r="O43" s="850"/>
      <c r="P43" s="850"/>
      <c r="Q43" s="850"/>
      <c r="R43" s="850"/>
      <c r="S43" s="850"/>
      <c r="T43" s="850"/>
      <c r="U43" s="851"/>
    </row>
    <row r="44" ht="14.15" customHeight="1">
      <c r="C44" s="241"/>
      <c r="D44" s="646"/>
      <c r="E44" s="645"/>
      <c r="F44" s="849"/>
      <c r="G44" s="850"/>
      <c r="H44" s="850"/>
      <c r="I44" s="850"/>
      <c r="J44" s="850"/>
      <c r="K44" s="850"/>
      <c r="L44" s="850"/>
      <c r="M44" s="850"/>
      <c r="N44" s="850"/>
      <c r="O44" s="850"/>
      <c r="P44" s="850"/>
      <c r="Q44" s="850"/>
      <c r="R44" s="850"/>
      <c r="S44" s="850"/>
      <c r="T44" s="850"/>
      <c r="U44" s="851"/>
    </row>
    <row r="45" ht="14.15" customHeight="1">
      <c r="C45" s="241"/>
      <c r="D45" s="646"/>
      <c r="E45" s="645"/>
      <c r="F45" s="849"/>
      <c r="G45" s="850"/>
      <c r="H45" s="850"/>
      <c r="I45" s="850"/>
      <c r="J45" s="850"/>
      <c r="K45" s="850"/>
      <c r="L45" s="850"/>
      <c r="M45" s="850"/>
      <c r="N45" s="850"/>
      <c r="O45" s="850"/>
      <c r="P45" s="850"/>
      <c r="Q45" s="850"/>
      <c r="R45" s="850"/>
      <c r="S45" s="850"/>
      <c r="T45" s="850"/>
      <c r="U45" s="851"/>
    </row>
    <row r="46" ht="14.15" customHeight="1">
      <c r="C46" s="241"/>
      <c r="D46" s="646"/>
      <c r="E46" s="645"/>
      <c r="F46" s="849"/>
      <c r="G46" s="850"/>
      <c r="H46" s="850"/>
      <c r="I46" s="850"/>
      <c r="J46" s="850"/>
      <c r="K46" s="850"/>
      <c r="L46" s="850"/>
      <c r="M46" s="850"/>
      <c r="N46" s="850"/>
      <c r="O46" s="850"/>
      <c r="P46" s="850"/>
      <c r="Q46" s="850"/>
      <c r="R46" s="850"/>
      <c r="S46" s="850"/>
      <c r="T46" s="850"/>
      <c r="U46" s="851"/>
    </row>
    <row r="47" ht="14.15" customHeight="1">
      <c r="C47" s="241"/>
      <c r="D47" s="646"/>
      <c r="E47" s="645"/>
      <c r="F47" s="849"/>
      <c r="G47" s="850"/>
      <c r="H47" s="850"/>
      <c r="I47" s="850"/>
      <c r="J47" s="850"/>
      <c r="K47" s="850"/>
      <c r="L47" s="850"/>
      <c r="M47" s="850"/>
      <c r="N47" s="850"/>
      <c r="O47" s="850"/>
      <c r="P47" s="850"/>
      <c r="Q47" s="850"/>
      <c r="R47" s="850"/>
      <c r="S47" s="850"/>
      <c r="T47" s="850"/>
      <c r="U47" s="851"/>
    </row>
    <row r="48" ht="14.15" customHeight="1">
      <c r="C48" s="242"/>
      <c r="D48" s="375"/>
      <c r="E48" s="376"/>
      <c r="F48" s="852"/>
      <c r="G48" s="853"/>
      <c r="H48" s="853"/>
      <c r="I48" s="853"/>
      <c r="J48" s="853"/>
      <c r="K48" s="853"/>
      <c r="L48" s="853"/>
      <c r="M48" s="853"/>
      <c r="N48" s="853"/>
      <c r="O48" s="853"/>
      <c r="P48" s="853"/>
      <c r="Q48" s="853"/>
      <c r="R48" s="853"/>
      <c r="S48" s="853"/>
      <c r="T48" s="853"/>
      <c r="U48" s="854"/>
    </row>
    <row r="49" ht="14.15" customHeight="1">
      <c r="C49" s="336"/>
      <c r="D49" s="334"/>
      <c r="E49" s="335"/>
      <c r="F49" s="285"/>
      <c r="G49" s="285"/>
      <c r="H49" s="285"/>
      <c r="I49" s="285"/>
      <c r="J49" s="285"/>
      <c r="K49" s="285"/>
      <c r="L49" s="285"/>
      <c r="M49" s="285"/>
      <c r="N49" s="285"/>
      <c r="O49" s="285"/>
      <c r="P49" s="285"/>
      <c r="Q49" s="285"/>
      <c r="R49" s="285"/>
      <c r="S49" s="285"/>
      <c r="T49" s="285"/>
      <c r="U49" s="285"/>
    </row>
    <row r="50" ht="13.4" customHeight="1">
      <c r="C50" s="486" t="s">
        <v>415</v>
      </c>
      <c r="D50" s="486"/>
      <c r="E50" s="486"/>
      <c r="F50" s="486"/>
      <c r="G50" s="486"/>
      <c r="H50" s="486"/>
      <c r="I50" s="486"/>
      <c r="J50" s="486"/>
      <c r="K50" s="486"/>
      <c r="L50" s="486"/>
      <c r="M50" s="486"/>
      <c r="N50" s="486"/>
      <c r="O50" s="486"/>
      <c r="P50" s="486"/>
      <c r="Q50" s="486"/>
      <c r="R50" s="486"/>
      <c r="S50" s="486"/>
      <c r="T50" s="486"/>
      <c r="U50" s="486"/>
    </row>
    <row r="51" ht="15" customHeight="1">
      <c r="C51" s="182" t="s">
        <v>242</v>
      </c>
      <c r="D51" s="340"/>
      <c r="E51" s="183"/>
      <c r="F51" s="29"/>
      <c r="G51" s="29"/>
      <c r="H51" s="29"/>
      <c r="I51" s="30"/>
      <c r="J51" s="30"/>
      <c r="K51" s="30"/>
      <c r="L51" s="31"/>
      <c r="M51" s="31"/>
      <c r="N51" s="31"/>
      <c r="O51" s="32"/>
      <c r="P51" s="32"/>
      <c r="Q51" s="32"/>
      <c r="R51" s="32"/>
      <c r="S51" s="30"/>
      <c r="T51" s="30"/>
      <c r="U51" s="33"/>
    </row>
    <row r="52" ht="15" customHeight="1">
      <c r="C52" s="192"/>
      <c r="D52" s="180" t="s">
        <v>243</v>
      </c>
      <c r="E52" s="181"/>
      <c r="F52" s="34"/>
      <c r="G52" s="34"/>
      <c r="H52" s="34"/>
      <c r="I52" s="35"/>
      <c r="J52" s="35"/>
      <c r="K52" s="35"/>
      <c r="L52" s="36"/>
      <c r="M52" s="36"/>
      <c r="N52" s="36"/>
      <c r="O52" s="37"/>
      <c r="P52" s="37"/>
      <c r="Q52" s="37"/>
      <c r="R52" s="37"/>
      <c r="S52" s="35"/>
      <c r="T52" s="291"/>
      <c r="U52" s="298"/>
    </row>
    <row r="53" ht="14.15" customHeight="1">
      <c r="C53" s="188"/>
      <c r="D53" s="855"/>
      <c r="E53" s="856"/>
      <c r="F53" s="856"/>
      <c r="G53" s="856"/>
      <c r="H53" s="856"/>
      <c r="I53" s="856"/>
      <c r="J53" s="856"/>
      <c r="K53" s="856"/>
      <c r="L53" s="856"/>
      <c r="M53" s="856"/>
      <c r="N53" s="856"/>
      <c r="O53" s="856"/>
      <c r="P53" s="856"/>
      <c r="Q53" s="856"/>
      <c r="R53" s="856"/>
      <c r="S53" s="856"/>
      <c r="T53" s="856"/>
      <c r="U53" s="857"/>
    </row>
    <row r="54" ht="14.15" customHeight="1">
      <c r="C54" s="188"/>
      <c r="D54" s="855"/>
      <c r="E54" s="856"/>
      <c r="F54" s="856"/>
      <c r="G54" s="856"/>
      <c r="H54" s="856"/>
      <c r="I54" s="856"/>
      <c r="J54" s="856"/>
      <c r="K54" s="856"/>
      <c r="L54" s="856"/>
      <c r="M54" s="856"/>
      <c r="N54" s="856"/>
      <c r="O54" s="856"/>
      <c r="P54" s="856"/>
      <c r="Q54" s="856"/>
      <c r="R54" s="856"/>
      <c r="S54" s="856"/>
      <c r="T54" s="856"/>
      <c r="U54" s="857"/>
    </row>
    <row r="55" ht="14.15" customHeight="1">
      <c r="C55" s="188"/>
      <c r="D55" s="855"/>
      <c r="E55" s="856"/>
      <c r="F55" s="856"/>
      <c r="G55" s="856"/>
      <c r="H55" s="856"/>
      <c r="I55" s="856"/>
      <c r="J55" s="856"/>
      <c r="K55" s="856"/>
      <c r="L55" s="856"/>
      <c r="M55" s="856"/>
      <c r="N55" s="856"/>
      <c r="O55" s="856"/>
      <c r="P55" s="856"/>
      <c r="Q55" s="856"/>
      <c r="R55" s="856"/>
      <c r="S55" s="856"/>
      <c r="T55" s="856"/>
      <c r="U55" s="857"/>
    </row>
    <row r="56" ht="14.15" customHeight="1">
      <c r="C56" s="188"/>
      <c r="D56" s="855"/>
      <c r="E56" s="856"/>
      <c r="F56" s="856"/>
      <c r="G56" s="856"/>
      <c r="H56" s="856"/>
      <c r="I56" s="856"/>
      <c r="J56" s="856"/>
      <c r="K56" s="856"/>
      <c r="L56" s="856"/>
      <c r="M56" s="856"/>
      <c r="N56" s="856"/>
      <c r="O56" s="856"/>
      <c r="P56" s="856"/>
      <c r="Q56" s="856"/>
      <c r="R56" s="856"/>
      <c r="S56" s="856"/>
      <c r="T56" s="856"/>
      <c r="U56" s="857"/>
    </row>
    <row r="57" ht="14.15" customHeight="1">
      <c r="C57" s="188"/>
      <c r="D57" s="855"/>
      <c r="E57" s="856"/>
      <c r="F57" s="856"/>
      <c r="G57" s="856"/>
      <c r="H57" s="856"/>
      <c r="I57" s="856"/>
      <c r="J57" s="856"/>
      <c r="K57" s="856"/>
      <c r="L57" s="856"/>
      <c r="M57" s="856"/>
      <c r="N57" s="856"/>
      <c r="O57" s="856"/>
      <c r="P57" s="856"/>
      <c r="Q57" s="856"/>
      <c r="R57" s="856"/>
      <c r="S57" s="856"/>
      <c r="T57" s="856"/>
      <c r="U57" s="857"/>
    </row>
    <row r="58" ht="14.15" customHeight="1">
      <c r="C58" s="188"/>
      <c r="D58" s="855"/>
      <c r="E58" s="856"/>
      <c r="F58" s="856"/>
      <c r="G58" s="856"/>
      <c r="H58" s="856"/>
      <c r="I58" s="856"/>
      <c r="J58" s="856"/>
      <c r="K58" s="856"/>
      <c r="L58" s="856"/>
      <c r="M58" s="856"/>
      <c r="N58" s="856"/>
      <c r="O58" s="856"/>
      <c r="P58" s="856"/>
      <c r="Q58" s="856"/>
      <c r="R58" s="856"/>
      <c r="S58" s="856"/>
      <c r="T58" s="856"/>
      <c r="U58" s="857"/>
    </row>
    <row r="59" ht="14.15" customHeight="1">
      <c r="C59" s="188"/>
      <c r="D59" s="855"/>
      <c r="E59" s="856"/>
      <c r="F59" s="856"/>
      <c r="G59" s="856"/>
      <c r="H59" s="856"/>
      <c r="I59" s="856"/>
      <c r="J59" s="856"/>
      <c r="K59" s="856"/>
      <c r="L59" s="856"/>
      <c r="M59" s="856"/>
      <c r="N59" s="856"/>
      <c r="O59" s="856"/>
      <c r="P59" s="856"/>
      <c r="Q59" s="856"/>
      <c r="R59" s="856"/>
      <c r="S59" s="856"/>
      <c r="T59" s="856"/>
      <c r="U59" s="857"/>
    </row>
    <row r="60" ht="14.15" customHeight="1">
      <c r="C60" s="188"/>
      <c r="D60" s="855"/>
      <c r="E60" s="856"/>
      <c r="F60" s="856"/>
      <c r="G60" s="856"/>
      <c r="H60" s="856"/>
      <c r="I60" s="856"/>
      <c r="J60" s="856"/>
      <c r="K60" s="856"/>
      <c r="L60" s="856"/>
      <c r="M60" s="856"/>
      <c r="N60" s="856"/>
      <c r="O60" s="856"/>
      <c r="P60" s="856"/>
      <c r="Q60" s="856"/>
      <c r="R60" s="856"/>
      <c r="S60" s="856"/>
      <c r="T60" s="856"/>
      <c r="U60" s="857"/>
    </row>
    <row r="61" ht="14.15" customHeight="1">
      <c r="C61" s="188"/>
      <c r="D61" s="855"/>
      <c r="E61" s="856"/>
      <c r="F61" s="856"/>
      <c r="G61" s="856"/>
      <c r="H61" s="856"/>
      <c r="I61" s="856"/>
      <c r="J61" s="856"/>
      <c r="K61" s="856"/>
      <c r="L61" s="856"/>
      <c r="M61" s="856"/>
      <c r="N61" s="856"/>
      <c r="O61" s="856"/>
      <c r="P61" s="856"/>
      <c r="Q61" s="856"/>
      <c r="R61" s="856"/>
      <c r="S61" s="856"/>
      <c r="T61" s="856"/>
      <c r="U61" s="857"/>
    </row>
    <row r="62" ht="14.15" customHeight="1">
      <c r="C62" s="242"/>
      <c r="D62" s="858"/>
      <c r="E62" s="859"/>
      <c r="F62" s="859"/>
      <c r="G62" s="859"/>
      <c r="H62" s="859"/>
      <c r="I62" s="859"/>
      <c r="J62" s="859"/>
      <c r="K62" s="859"/>
      <c r="L62" s="859"/>
      <c r="M62" s="859"/>
      <c r="N62" s="859"/>
      <c r="O62" s="859"/>
      <c r="P62" s="859"/>
      <c r="Q62" s="859"/>
      <c r="R62" s="859"/>
      <c r="S62" s="859"/>
      <c r="T62" s="859"/>
      <c r="U62" s="860"/>
    </row>
    <row r="63" ht="15" customHeight="1">
      <c r="C63" s="182" t="s">
        <v>244</v>
      </c>
      <c r="D63" s="340"/>
      <c r="E63" s="183"/>
      <c r="F63" s="29"/>
      <c r="G63" s="29"/>
      <c r="H63" s="29"/>
      <c r="I63" s="30"/>
      <c r="J63" s="30"/>
      <c r="K63" s="30"/>
      <c r="L63" s="31"/>
      <c r="M63" s="31"/>
      <c r="N63" s="31"/>
      <c r="O63" s="32"/>
      <c r="P63" s="32"/>
      <c r="Q63" s="32"/>
      <c r="R63" s="32"/>
      <c r="S63" s="30"/>
      <c r="T63" s="30"/>
      <c r="U63" s="33"/>
    </row>
    <row r="64" ht="15" customHeight="1">
      <c r="C64" s="861"/>
      <c r="D64" s="563" t="s">
        <v>17</v>
      </c>
      <c r="E64" s="591" t="s">
        <v>245</v>
      </c>
      <c r="F64" s="32" t="s">
        <v>436</v>
      </c>
      <c r="G64" s="243"/>
      <c r="H64" s="243"/>
      <c r="I64" s="30"/>
      <c r="J64" s="30"/>
      <c r="K64" s="30"/>
      <c r="L64" s="31"/>
      <c r="M64" s="31"/>
      <c r="N64" s="31"/>
      <c r="O64" s="32"/>
      <c r="P64" s="32"/>
      <c r="Q64" s="32"/>
      <c r="R64" s="32"/>
      <c r="S64" s="30"/>
      <c r="T64" s="300"/>
      <c r="U64" s="301"/>
    </row>
    <row r="65" ht="15" customHeight="1">
      <c r="A65" s="22">
        <v>5</v>
      </c>
      <c r="C65" s="862"/>
      <c r="D65" s="623"/>
      <c r="E65" s="592"/>
      <c r="F65" s="180" t="s">
        <v>252</v>
      </c>
      <c r="G65" s="285"/>
      <c r="H65" s="285"/>
      <c r="I65" s="285"/>
      <c r="J65" s="285"/>
      <c r="K65" s="874">
        <f>+表紙!K89</f>
      </c>
      <c r="L65" s="874"/>
      <c r="M65" s="874"/>
      <c r="N65" s="35" t="s">
        <v>47</v>
      </c>
      <c r="O65" s="35"/>
      <c r="P65" s="4"/>
      <c r="Q65" s="869" t="s">
        <v>353</v>
      </c>
      <c r="R65" s="869"/>
      <c r="S65" s="869"/>
      <c r="T65" s="869"/>
      <c r="U65" s="870"/>
      <c r="V65" s="292"/>
      <c r="W65" s="292"/>
    </row>
    <row r="66" ht="18" customHeight="1">
      <c r="A66" s="22">
        <v>6</v>
      </c>
      <c r="C66" s="862"/>
      <c r="D66" s="623"/>
      <c r="E66" s="592"/>
      <c r="F66" s="186" t="s">
        <v>200</v>
      </c>
      <c r="G66" s="193"/>
      <c r="H66" s="193"/>
      <c r="I66" s="193"/>
      <c r="J66" s="193"/>
      <c r="K66" s="873">
        <f>+表紙!K90</f>
      </c>
      <c r="L66" s="873"/>
      <c r="M66" s="873"/>
      <c r="N66" s="873"/>
      <c r="O66" s="873"/>
      <c r="P66" s="193" t="s">
        <v>13</v>
      </c>
      <c r="Q66" s="871"/>
      <c r="R66" s="871"/>
      <c r="S66" s="871"/>
      <c r="T66" s="871"/>
      <c r="U66" s="872"/>
      <c r="V66" s="292"/>
      <c r="W66" s="292"/>
      <c r="X66" s="102"/>
    </row>
    <row r="67" ht="14.15" customHeight="1">
      <c r="C67" s="862"/>
      <c r="D67" s="623"/>
      <c r="E67" s="592"/>
      <c r="F67" s="244"/>
      <c r="G67" s="244"/>
      <c r="H67" s="244"/>
      <c r="I67" s="245"/>
      <c r="J67" s="245"/>
      <c r="K67" s="245"/>
      <c r="L67" s="245"/>
      <c r="M67" s="245"/>
      <c r="N67" s="245"/>
      <c r="O67" s="246"/>
      <c r="P67" s="163"/>
      <c r="Q67" s="163"/>
      <c r="R67" s="163"/>
      <c r="S67" s="163"/>
      <c r="T67" s="163"/>
      <c r="U67" s="247"/>
      <c r="V67" s="248"/>
    </row>
    <row r="68" hidden="1" ht="18" customHeight="1">
      <c r="C68" s="862"/>
      <c r="D68" s="623"/>
      <c r="E68" s="592"/>
      <c r="F68" s="325"/>
      <c r="G68" s="345"/>
      <c r="H68" s="352"/>
      <c r="I68" s="352"/>
      <c r="J68" s="345"/>
      <c r="K68" s="352"/>
      <c r="L68" s="353"/>
      <c r="M68" s="345"/>
      <c r="N68" s="352"/>
      <c r="O68" s="354"/>
      <c r="P68" s="345"/>
      <c r="Q68" s="352"/>
      <c r="R68" s="354"/>
      <c r="S68" s="845"/>
      <c r="T68" s="845"/>
      <c r="U68" s="355"/>
      <c r="V68" s="164"/>
    </row>
    <row r="69" ht="15" customHeight="1">
      <c r="C69" s="862"/>
      <c r="D69" s="623"/>
      <c r="E69" s="592"/>
      <c r="F69" s="180" t="s">
        <v>246</v>
      </c>
      <c r="G69" s="249"/>
      <c r="H69" s="249"/>
      <c r="I69" s="35"/>
      <c r="J69" s="35"/>
      <c r="K69" s="35"/>
      <c r="L69" s="36"/>
      <c r="M69" s="36"/>
      <c r="N69" s="36"/>
      <c r="O69" s="37"/>
      <c r="P69" s="37"/>
      <c r="Q69" s="37"/>
      <c r="R69" s="37"/>
      <c r="S69" s="35"/>
      <c r="T69" s="35"/>
      <c r="U69" s="38"/>
      <c r="V69" s="179"/>
    </row>
    <row r="70" ht="14.15" customHeight="1">
      <c r="C70" s="862"/>
      <c r="D70" s="623"/>
      <c r="E70" s="592"/>
      <c r="F70" s="819">
        <f>IF(COUNTA(表紙!F94)=1,+表紙!F94,"")</f>
      </c>
      <c r="G70" s="820"/>
      <c r="H70" s="820"/>
      <c r="I70" s="820"/>
      <c r="J70" s="820"/>
      <c r="K70" s="820"/>
      <c r="L70" s="820"/>
      <c r="M70" s="820"/>
      <c r="N70" s="820"/>
      <c r="O70" s="820"/>
      <c r="P70" s="820"/>
      <c r="Q70" s="820"/>
      <c r="R70" s="820"/>
      <c r="S70" s="820"/>
      <c r="T70" s="820"/>
      <c r="U70" s="821"/>
      <c r="V70" s="164"/>
    </row>
    <row r="71" ht="14.15" customHeight="1">
      <c r="C71" s="348"/>
      <c r="D71" s="623"/>
      <c r="E71" s="592"/>
      <c r="F71" s="819"/>
      <c r="G71" s="820"/>
      <c r="H71" s="820"/>
      <c r="I71" s="820"/>
      <c r="J71" s="820"/>
      <c r="K71" s="820"/>
      <c r="L71" s="820"/>
      <c r="M71" s="820"/>
      <c r="N71" s="820"/>
      <c r="O71" s="820"/>
      <c r="P71" s="820"/>
      <c r="Q71" s="820"/>
      <c r="R71" s="820"/>
      <c r="S71" s="820"/>
      <c r="T71" s="820"/>
      <c r="U71" s="821"/>
      <c r="V71" s="164"/>
    </row>
    <row r="72" ht="14.15" customHeight="1">
      <c r="C72" s="348"/>
      <c r="D72" s="623"/>
      <c r="E72" s="592"/>
      <c r="F72" s="819"/>
      <c r="G72" s="820"/>
      <c r="H72" s="820"/>
      <c r="I72" s="820"/>
      <c r="J72" s="820"/>
      <c r="K72" s="820"/>
      <c r="L72" s="820"/>
      <c r="M72" s="820"/>
      <c r="N72" s="820"/>
      <c r="O72" s="820"/>
      <c r="P72" s="820"/>
      <c r="Q72" s="820"/>
      <c r="R72" s="820"/>
      <c r="S72" s="820"/>
      <c r="T72" s="820"/>
      <c r="U72" s="821"/>
      <c r="V72" s="164"/>
    </row>
    <row r="73" ht="14.15" customHeight="1">
      <c r="C73" s="348"/>
      <c r="D73" s="623"/>
      <c r="E73" s="592"/>
      <c r="F73" s="819"/>
      <c r="G73" s="820"/>
      <c r="H73" s="820"/>
      <c r="I73" s="820"/>
      <c r="J73" s="820"/>
      <c r="K73" s="820"/>
      <c r="L73" s="820"/>
      <c r="M73" s="820"/>
      <c r="N73" s="820"/>
      <c r="O73" s="820"/>
      <c r="P73" s="820"/>
      <c r="Q73" s="820"/>
      <c r="R73" s="820"/>
      <c r="S73" s="820"/>
      <c r="T73" s="820"/>
      <c r="U73" s="821"/>
      <c r="V73" s="164"/>
    </row>
    <row r="74" ht="14.15" customHeight="1">
      <c r="C74" s="348"/>
      <c r="D74" s="623"/>
      <c r="E74" s="592"/>
      <c r="F74" s="819"/>
      <c r="G74" s="820"/>
      <c r="H74" s="820"/>
      <c r="I74" s="820"/>
      <c r="J74" s="820"/>
      <c r="K74" s="820"/>
      <c r="L74" s="820"/>
      <c r="M74" s="820"/>
      <c r="N74" s="820"/>
      <c r="O74" s="820"/>
      <c r="P74" s="820"/>
      <c r="Q74" s="820"/>
      <c r="R74" s="820"/>
      <c r="S74" s="820"/>
      <c r="T74" s="820"/>
      <c r="U74" s="821"/>
      <c r="V74" s="164"/>
    </row>
    <row r="75" ht="13.5" customHeight="1">
      <c r="C75" s="348"/>
      <c r="D75" s="623"/>
      <c r="E75" s="592"/>
      <c r="F75" s="819"/>
      <c r="G75" s="820"/>
      <c r="H75" s="820"/>
      <c r="I75" s="820"/>
      <c r="J75" s="820"/>
      <c r="K75" s="820"/>
      <c r="L75" s="820"/>
      <c r="M75" s="820"/>
      <c r="N75" s="820"/>
      <c r="O75" s="820"/>
      <c r="P75" s="820"/>
      <c r="Q75" s="820"/>
      <c r="R75" s="820"/>
      <c r="S75" s="820"/>
      <c r="T75" s="820"/>
      <c r="U75" s="821"/>
      <c r="V75" s="164"/>
    </row>
    <row r="76" ht="14.15" customHeight="1">
      <c r="C76" s="348"/>
      <c r="D76" s="623"/>
      <c r="E76" s="592"/>
      <c r="F76" s="819"/>
      <c r="G76" s="820"/>
      <c r="H76" s="820"/>
      <c r="I76" s="820"/>
      <c r="J76" s="820"/>
      <c r="K76" s="820"/>
      <c r="L76" s="820"/>
      <c r="M76" s="820"/>
      <c r="N76" s="820"/>
      <c r="O76" s="820"/>
      <c r="P76" s="820"/>
      <c r="Q76" s="820"/>
      <c r="R76" s="820"/>
      <c r="S76" s="820"/>
      <c r="T76" s="820"/>
      <c r="U76" s="821"/>
      <c r="V76" s="164"/>
    </row>
    <row r="77" ht="14.15" customHeight="1">
      <c r="C77" s="348"/>
      <c r="D77" s="623"/>
      <c r="E77" s="592"/>
      <c r="F77" s="819"/>
      <c r="G77" s="820"/>
      <c r="H77" s="820"/>
      <c r="I77" s="820"/>
      <c r="J77" s="820"/>
      <c r="K77" s="820"/>
      <c r="L77" s="820"/>
      <c r="M77" s="820"/>
      <c r="N77" s="820"/>
      <c r="O77" s="820"/>
      <c r="P77" s="820"/>
      <c r="Q77" s="820"/>
      <c r="R77" s="820"/>
      <c r="S77" s="820"/>
      <c r="T77" s="820"/>
      <c r="U77" s="821"/>
      <c r="V77" s="164"/>
    </row>
    <row r="78" ht="14.15" customHeight="1">
      <c r="C78" s="348"/>
      <c r="D78" s="624"/>
      <c r="E78" s="593"/>
      <c r="F78" s="822"/>
      <c r="G78" s="823"/>
      <c r="H78" s="823"/>
      <c r="I78" s="823"/>
      <c r="J78" s="823"/>
      <c r="K78" s="823"/>
      <c r="L78" s="823"/>
      <c r="M78" s="823"/>
      <c r="N78" s="823"/>
      <c r="O78" s="823"/>
      <c r="P78" s="823"/>
      <c r="Q78" s="823"/>
      <c r="R78" s="823"/>
      <c r="S78" s="823"/>
      <c r="T78" s="823"/>
      <c r="U78" s="824"/>
      <c r="V78" s="164"/>
    </row>
    <row r="79" ht="15" customHeight="1">
      <c r="C79" s="865"/>
      <c r="D79" s="493" t="s">
        <v>19</v>
      </c>
      <c r="E79" s="496" t="s">
        <v>248</v>
      </c>
      <c r="F79" s="299" t="s">
        <v>437</v>
      </c>
      <c r="G79" s="243"/>
      <c r="H79" s="243"/>
      <c r="I79" s="30"/>
      <c r="J79" s="30"/>
      <c r="K79" s="30"/>
      <c r="L79" s="31"/>
      <c r="M79" s="31"/>
      <c r="N79" s="31"/>
      <c r="O79" s="32"/>
      <c r="P79" s="32"/>
      <c r="Q79" s="32"/>
      <c r="R79" s="32"/>
      <c r="S79" s="30"/>
      <c r="T79" s="291"/>
      <c r="U79" s="33"/>
      <c r="V79" s="164"/>
    </row>
    <row r="80" ht="15" customHeight="1">
      <c r="A80" s="22">
        <v>7</v>
      </c>
      <c r="C80" s="866"/>
      <c r="D80" s="494"/>
      <c r="E80" s="497"/>
      <c r="F80" s="180" t="s">
        <v>252</v>
      </c>
      <c r="G80" s="37"/>
      <c r="H80" s="37"/>
      <c r="I80" s="37"/>
      <c r="J80" s="37"/>
      <c r="K80" s="874">
        <f>+表紙!K104</f>
      </c>
      <c r="L80" s="874"/>
      <c r="M80" s="874"/>
      <c r="N80" s="35" t="s">
        <v>47</v>
      </c>
      <c r="O80" s="35"/>
      <c r="P80" s="4"/>
      <c r="Q80" s="869" t="s">
        <v>354</v>
      </c>
      <c r="R80" s="869"/>
      <c r="S80" s="869"/>
      <c r="T80" s="869"/>
      <c r="U80" s="870"/>
      <c r="V80" s="292"/>
      <c r="W80" s="292"/>
      <c r="X80" s="165"/>
    </row>
    <row r="81" ht="18" customHeight="1">
      <c r="A81" s="22">
        <v>8</v>
      </c>
      <c r="C81" s="866"/>
      <c r="D81" s="494"/>
      <c r="E81" s="497"/>
      <c r="F81" s="186" t="s">
        <v>200</v>
      </c>
      <c r="G81" s="193"/>
      <c r="H81" s="193"/>
      <c r="I81" s="193"/>
      <c r="J81" s="193"/>
      <c r="K81" s="873">
        <f>+表紙!K105</f>
      </c>
      <c r="L81" s="873"/>
      <c r="M81" s="873"/>
      <c r="N81" s="873"/>
      <c r="O81" s="873"/>
      <c r="P81" s="246" t="s">
        <v>13</v>
      </c>
      <c r="Q81" s="871"/>
      <c r="R81" s="871"/>
      <c r="S81" s="871"/>
      <c r="T81" s="871"/>
      <c r="U81" s="872"/>
      <c r="V81" s="292"/>
      <c r="W81" s="292"/>
      <c r="X81" s="102"/>
    </row>
    <row r="82" ht="14.15" customHeight="1">
      <c r="C82" s="866"/>
      <c r="D82" s="494"/>
      <c r="E82" s="497"/>
      <c r="F82" s="250"/>
      <c r="G82" s="244"/>
      <c r="H82" s="244"/>
      <c r="I82" s="245"/>
      <c r="J82" s="245"/>
      <c r="K82" s="245"/>
      <c r="L82" s="245"/>
      <c r="M82" s="245"/>
      <c r="N82" s="245"/>
      <c r="O82" s="246"/>
      <c r="P82" s="163"/>
      <c r="Q82" s="163"/>
      <c r="R82" s="163"/>
      <c r="S82" s="163"/>
      <c r="T82" s="163"/>
      <c r="U82" s="247"/>
      <c r="V82" s="102"/>
    </row>
    <row r="83" hidden="1" ht="18" customHeight="1">
      <c r="A83" s="22">
        <v>9</v>
      </c>
      <c r="C83" s="866"/>
      <c r="D83" s="494"/>
      <c r="E83" s="497"/>
      <c r="F83" s="325"/>
      <c r="G83" s="345"/>
      <c r="H83" s="352"/>
      <c r="I83" s="352"/>
      <c r="J83" s="345"/>
      <c r="K83" s="352"/>
      <c r="L83" s="353"/>
      <c r="M83" s="345"/>
      <c r="N83" s="352"/>
      <c r="O83" s="354"/>
      <c r="P83" s="345"/>
      <c r="Q83" s="352"/>
      <c r="R83" s="354"/>
      <c r="S83" s="845"/>
      <c r="T83" s="845"/>
      <c r="U83" s="355"/>
      <c r="V83" s="164"/>
    </row>
    <row r="84" ht="15" customHeight="1">
      <c r="C84" s="866"/>
      <c r="D84" s="494"/>
      <c r="E84" s="497"/>
      <c r="F84" s="180" t="s">
        <v>247</v>
      </c>
      <c r="G84" s="249"/>
      <c r="H84" s="249"/>
      <c r="I84" s="35"/>
      <c r="J84" s="35"/>
      <c r="K84" s="35"/>
      <c r="L84" s="36"/>
      <c r="M84" s="36"/>
      <c r="N84" s="36"/>
      <c r="O84" s="37"/>
      <c r="P84" s="37"/>
      <c r="Q84" s="37"/>
      <c r="R84" s="37"/>
      <c r="S84" s="35"/>
      <c r="T84" s="35"/>
      <c r="U84" s="38"/>
      <c r="V84" s="179"/>
    </row>
    <row r="85" ht="14.15" customHeight="1">
      <c r="C85" s="866"/>
      <c r="D85" s="494"/>
      <c r="E85" s="497"/>
      <c r="F85" s="819">
        <f>IF(COUNTA(表紙!F109)=1,+表紙!F109,"")</f>
      </c>
      <c r="G85" s="820"/>
      <c r="H85" s="820"/>
      <c r="I85" s="820"/>
      <c r="J85" s="820"/>
      <c r="K85" s="820"/>
      <c r="L85" s="820"/>
      <c r="M85" s="820"/>
      <c r="N85" s="820"/>
      <c r="O85" s="820"/>
      <c r="P85" s="820"/>
      <c r="Q85" s="820"/>
      <c r="R85" s="820"/>
      <c r="S85" s="820"/>
      <c r="T85" s="820"/>
      <c r="U85" s="821"/>
      <c r="V85" s="179"/>
    </row>
    <row r="86" ht="14.15" customHeight="1">
      <c r="C86" s="349"/>
      <c r="D86" s="494"/>
      <c r="E86" s="497"/>
      <c r="F86" s="819"/>
      <c r="G86" s="820"/>
      <c r="H86" s="820"/>
      <c r="I86" s="820"/>
      <c r="J86" s="820"/>
      <c r="K86" s="820"/>
      <c r="L86" s="820"/>
      <c r="M86" s="820"/>
      <c r="N86" s="820"/>
      <c r="O86" s="820"/>
      <c r="P86" s="820"/>
      <c r="Q86" s="820"/>
      <c r="R86" s="820"/>
      <c r="S86" s="820"/>
      <c r="T86" s="820"/>
      <c r="U86" s="821"/>
      <c r="V86" s="179"/>
    </row>
    <row r="87" ht="14.15" customHeight="1">
      <c r="C87" s="349"/>
      <c r="D87" s="494"/>
      <c r="E87" s="497"/>
      <c r="F87" s="819"/>
      <c r="G87" s="820"/>
      <c r="H87" s="820"/>
      <c r="I87" s="820"/>
      <c r="J87" s="820"/>
      <c r="K87" s="820"/>
      <c r="L87" s="820"/>
      <c r="M87" s="820"/>
      <c r="N87" s="820"/>
      <c r="O87" s="820"/>
      <c r="P87" s="820"/>
      <c r="Q87" s="820"/>
      <c r="R87" s="820"/>
      <c r="S87" s="820"/>
      <c r="T87" s="820"/>
      <c r="U87" s="821"/>
      <c r="V87" s="179"/>
    </row>
    <row r="88" ht="14.15" customHeight="1">
      <c r="C88" s="349"/>
      <c r="D88" s="494"/>
      <c r="E88" s="497"/>
      <c r="F88" s="819"/>
      <c r="G88" s="820"/>
      <c r="H88" s="820"/>
      <c r="I88" s="820"/>
      <c r="J88" s="820"/>
      <c r="K88" s="820"/>
      <c r="L88" s="820"/>
      <c r="M88" s="820"/>
      <c r="N88" s="820"/>
      <c r="O88" s="820"/>
      <c r="P88" s="820"/>
      <c r="Q88" s="820"/>
      <c r="R88" s="820"/>
      <c r="S88" s="820"/>
      <c r="T88" s="820"/>
      <c r="U88" s="821"/>
      <c r="V88" s="179"/>
    </row>
    <row r="89" ht="14.15" customHeight="1">
      <c r="C89" s="349"/>
      <c r="D89" s="494"/>
      <c r="E89" s="497"/>
      <c r="F89" s="819"/>
      <c r="G89" s="820"/>
      <c r="H89" s="820"/>
      <c r="I89" s="820"/>
      <c r="J89" s="820"/>
      <c r="K89" s="820"/>
      <c r="L89" s="820"/>
      <c r="M89" s="820"/>
      <c r="N89" s="820"/>
      <c r="O89" s="820"/>
      <c r="P89" s="820"/>
      <c r="Q89" s="820"/>
      <c r="R89" s="820"/>
      <c r="S89" s="820"/>
      <c r="T89" s="820"/>
      <c r="U89" s="821"/>
      <c r="V89" s="179"/>
    </row>
    <row r="90" ht="14.15" customHeight="1">
      <c r="C90" s="349"/>
      <c r="D90" s="494"/>
      <c r="E90" s="497"/>
      <c r="F90" s="819"/>
      <c r="G90" s="820"/>
      <c r="H90" s="820"/>
      <c r="I90" s="820"/>
      <c r="J90" s="820"/>
      <c r="K90" s="820"/>
      <c r="L90" s="820"/>
      <c r="M90" s="820"/>
      <c r="N90" s="820"/>
      <c r="O90" s="820"/>
      <c r="P90" s="820"/>
      <c r="Q90" s="820"/>
      <c r="R90" s="820"/>
      <c r="S90" s="820"/>
      <c r="T90" s="820"/>
      <c r="U90" s="821"/>
      <c r="V90" s="179"/>
    </row>
    <row r="91" ht="14.15" customHeight="1">
      <c r="C91" s="349"/>
      <c r="D91" s="494"/>
      <c r="E91" s="497"/>
      <c r="F91" s="819"/>
      <c r="G91" s="820"/>
      <c r="H91" s="820"/>
      <c r="I91" s="820"/>
      <c r="J91" s="820"/>
      <c r="K91" s="820"/>
      <c r="L91" s="820"/>
      <c r="M91" s="820"/>
      <c r="N91" s="820"/>
      <c r="O91" s="820"/>
      <c r="P91" s="820"/>
      <c r="Q91" s="820"/>
      <c r="R91" s="820"/>
      <c r="S91" s="820"/>
      <c r="T91" s="820"/>
      <c r="U91" s="821"/>
      <c r="V91" s="179"/>
    </row>
    <row r="92" ht="14.15" customHeight="1">
      <c r="C92" s="349"/>
      <c r="D92" s="494"/>
      <c r="E92" s="497"/>
      <c r="F92" s="819"/>
      <c r="G92" s="820"/>
      <c r="H92" s="820"/>
      <c r="I92" s="820"/>
      <c r="J92" s="820"/>
      <c r="K92" s="820"/>
      <c r="L92" s="820"/>
      <c r="M92" s="820"/>
      <c r="N92" s="820"/>
      <c r="O92" s="820"/>
      <c r="P92" s="820"/>
      <c r="Q92" s="820"/>
      <c r="R92" s="820"/>
      <c r="S92" s="820"/>
      <c r="T92" s="820"/>
      <c r="U92" s="821"/>
      <c r="V92" s="179"/>
    </row>
    <row r="93" ht="14.15" customHeight="1">
      <c r="C93" s="251"/>
      <c r="D93" s="495"/>
      <c r="E93" s="498"/>
      <c r="F93" s="822"/>
      <c r="G93" s="823"/>
      <c r="H93" s="823"/>
      <c r="I93" s="823"/>
      <c r="J93" s="823"/>
      <c r="K93" s="823"/>
      <c r="L93" s="823"/>
      <c r="M93" s="823"/>
      <c r="N93" s="823"/>
      <c r="O93" s="823"/>
      <c r="P93" s="823"/>
      <c r="Q93" s="823"/>
      <c r="R93" s="823"/>
      <c r="S93" s="823"/>
      <c r="T93" s="823"/>
      <c r="U93" s="824"/>
      <c r="V93" s="179"/>
    </row>
    <row r="94" ht="15" customHeight="1">
      <c r="C94" s="182" t="s">
        <v>249</v>
      </c>
      <c r="D94" s="252"/>
      <c r="E94" s="253"/>
      <c r="F94" s="254"/>
      <c r="G94" s="254"/>
      <c r="H94" s="254"/>
      <c r="I94" s="255"/>
      <c r="J94" s="255"/>
      <c r="K94" s="255"/>
      <c r="L94" s="255"/>
      <c r="M94" s="255"/>
      <c r="N94" s="255"/>
      <c r="O94" s="255"/>
      <c r="P94" s="255"/>
      <c r="Q94" s="255"/>
      <c r="R94" s="255"/>
      <c r="S94" s="255"/>
      <c r="T94" s="255"/>
      <c r="U94" s="256"/>
      <c r="V94" s="179"/>
    </row>
    <row r="95" ht="15" customHeight="1">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ht="14.15" customHeight="1">
      <c r="C96" s="231"/>
      <c r="D96" s="494"/>
      <c r="E96" s="497"/>
      <c r="F96" s="819">
        <f>IF(COUNTA(表紙!F120)=1,+表紙!F120,"")</f>
      </c>
      <c r="G96" s="820"/>
      <c r="H96" s="820"/>
      <c r="I96" s="820"/>
      <c r="J96" s="820"/>
      <c r="K96" s="820"/>
      <c r="L96" s="820"/>
      <c r="M96" s="820"/>
      <c r="N96" s="820"/>
      <c r="O96" s="820"/>
      <c r="P96" s="820"/>
      <c r="Q96" s="820"/>
      <c r="R96" s="820"/>
      <c r="S96" s="820"/>
      <c r="T96" s="820"/>
      <c r="U96" s="821"/>
      <c r="V96" s="179"/>
    </row>
    <row r="97" ht="14.15" customHeight="1">
      <c r="C97" s="231"/>
      <c r="D97" s="494"/>
      <c r="E97" s="497"/>
      <c r="F97" s="819"/>
      <c r="G97" s="820"/>
      <c r="H97" s="820"/>
      <c r="I97" s="820"/>
      <c r="J97" s="820"/>
      <c r="K97" s="820"/>
      <c r="L97" s="820"/>
      <c r="M97" s="820"/>
      <c r="N97" s="820"/>
      <c r="O97" s="820"/>
      <c r="P97" s="820"/>
      <c r="Q97" s="820"/>
      <c r="R97" s="820"/>
      <c r="S97" s="820"/>
      <c r="T97" s="820"/>
      <c r="U97" s="821"/>
      <c r="V97" s="179"/>
    </row>
    <row r="98" ht="14.15" customHeight="1">
      <c r="C98" s="231"/>
      <c r="D98" s="494"/>
      <c r="E98" s="497"/>
      <c r="F98" s="819"/>
      <c r="G98" s="820"/>
      <c r="H98" s="820"/>
      <c r="I98" s="820"/>
      <c r="J98" s="820"/>
      <c r="K98" s="820"/>
      <c r="L98" s="820"/>
      <c r="M98" s="820"/>
      <c r="N98" s="820"/>
      <c r="O98" s="820"/>
      <c r="P98" s="820"/>
      <c r="Q98" s="820"/>
      <c r="R98" s="820"/>
      <c r="S98" s="820"/>
      <c r="T98" s="820"/>
      <c r="U98" s="821"/>
      <c r="V98" s="179"/>
    </row>
    <row r="99" ht="14.15" customHeight="1">
      <c r="C99" s="231"/>
      <c r="D99" s="494"/>
      <c r="E99" s="497"/>
      <c r="F99" s="819"/>
      <c r="G99" s="820"/>
      <c r="H99" s="820"/>
      <c r="I99" s="820"/>
      <c r="J99" s="820"/>
      <c r="K99" s="820"/>
      <c r="L99" s="820"/>
      <c r="M99" s="820"/>
      <c r="N99" s="820"/>
      <c r="O99" s="820"/>
      <c r="P99" s="820"/>
      <c r="Q99" s="820"/>
      <c r="R99" s="820"/>
      <c r="S99" s="820"/>
      <c r="T99" s="820"/>
      <c r="U99" s="821"/>
      <c r="V99" s="179"/>
    </row>
    <row r="100" ht="14.15" customHeight="1">
      <c r="C100" s="231"/>
      <c r="D100" s="495"/>
      <c r="E100" s="498"/>
      <c r="F100" s="822"/>
      <c r="G100" s="823"/>
      <c r="H100" s="823"/>
      <c r="I100" s="823"/>
      <c r="J100" s="823"/>
      <c r="K100" s="823"/>
      <c r="L100" s="823"/>
      <c r="M100" s="823"/>
      <c r="N100" s="823"/>
      <c r="O100" s="823"/>
      <c r="P100" s="823"/>
      <c r="Q100" s="823"/>
      <c r="R100" s="823"/>
      <c r="S100" s="823"/>
      <c r="T100" s="823"/>
      <c r="U100" s="824"/>
      <c r="V100" s="179"/>
    </row>
    <row r="101" ht="15" customHeight="1">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ht="14.15" customHeight="1">
      <c r="C102" s="258"/>
      <c r="D102" s="494"/>
      <c r="E102" s="497"/>
      <c r="F102" s="839">
        <f>IF(COUNTA(表紙!F126)=1,+表紙!F126,"")</f>
      </c>
      <c r="G102" s="840"/>
      <c r="H102" s="840"/>
      <c r="I102" s="840"/>
      <c r="J102" s="840"/>
      <c r="K102" s="840"/>
      <c r="L102" s="840"/>
      <c r="M102" s="840"/>
      <c r="N102" s="840"/>
      <c r="O102" s="840"/>
      <c r="P102" s="840"/>
      <c r="Q102" s="840"/>
      <c r="R102" s="840"/>
      <c r="S102" s="840"/>
      <c r="T102" s="840"/>
      <c r="U102" s="841"/>
      <c r="V102" s="179"/>
    </row>
    <row r="103" ht="14.15" customHeight="1">
      <c r="C103" s="231"/>
      <c r="D103" s="494"/>
      <c r="E103" s="497"/>
      <c r="F103" s="839"/>
      <c r="G103" s="840"/>
      <c r="H103" s="840"/>
      <c r="I103" s="840"/>
      <c r="J103" s="840"/>
      <c r="K103" s="840"/>
      <c r="L103" s="840"/>
      <c r="M103" s="840"/>
      <c r="N103" s="840"/>
      <c r="O103" s="840"/>
      <c r="P103" s="840"/>
      <c r="Q103" s="840"/>
      <c r="R103" s="840"/>
      <c r="S103" s="840"/>
      <c r="T103" s="840"/>
      <c r="U103" s="841"/>
      <c r="V103" s="179"/>
    </row>
    <row r="104" ht="14.15" customHeight="1">
      <c r="C104" s="258"/>
      <c r="D104" s="494"/>
      <c r="E104" s="497"/>
      <c r="F104" s="839"/>
      <c r="G104" s="840"/>
      <c r="H104" s="840"/>
      <c r="I104" s="840"/>
      <c r="J104" s="840"/>
      <c r="K104" s="840"/>
      <c r="L104" s="840"/>
      <c r="M104" s="840"/>
      <c r="N104" s="840"/>
      <c r="O104" s="840"/>
      <c r="P104" s="840"/>
      <c r="Q104" s="840"/>
      <c r="R104" s="840"/>
      <c r="S104" s="840"/>
      <c r="T104" s="840"/>
      <c r="U104" s="841"/>
      <c r="V104" s="179"/>
    </row>
    <row r="105" ht="14.15" customHeight="1">
      <c r="C105" s="258"/>
      <c r="D105" s="494"/>
      <c r="E105" s="497"/>
      <c r="F105" s="839"/>
      <c r="G105" s="840"/>
      <c r="H105" s="840"/>
      <c r="I105" s="840"/>
      <c r="J105" s="840"/>
      <c r="K105" s="840"/>
      <c r="L105" s="840"/>
      <c r="M105" s="840"/>
      <c r="N105" s="840"/>
      <c r="O105" s="840"/>
      <c r="P105" s="840"/>
      <c r="Q105" s="840"/>
      <c r="R105" s="840"/>
      <c r="S105" s="840"/>
      <c r="T105" s="840"/>
      <c r="U105" s="841"/>
      <c r="V105" s="179"/>
    </row>
    <row r="106" ht="14.15" customHeight="1">
      <c r="C106" s="261"/>
      <c r="D106" s="495"/>
      <c r="E106" s="498"/>
      <c r="F106" s="842"/>
      <c r="G106" s="843"/>
      <c r="H106" s="843"/>
      <c r="I106" s="843"/>
      <c r="J106" s="843"/>
      <c r="K106" s="843"/>
      <c r="L106" s="843"/>
      <c r="M106" s="843"/>
      <c r="N106" s="843"/>
      <c r="O106" s="843"/>
      <c r="P106" s="843"/>
      <c r="Q106" s="843"/>
      <c r="R106" s="843"/>
      <c r="S106" s="843"/>
      <c r="T106" s="843"/>
      <c r="U106" s="844"/>
      <c r="V106" s="179"/>
    </row>
    <row r="107" ht="14.15" customHeight="1">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ht="15" customHeight="1">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ht="15" customHeight="1">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ht="30" customHeight="1">
      <c r="C110" s="195"/>
      <c r="D110" s="494"/>
      <c r="E110" s="508"/>
      <c r="F110" s="505" t="s">
        <v>259</v>
      </c>
      <c r="G110" s="506"/>
      <c r="H110" s="506"/>
      <c r="I110" s="506"/>
      <c r="J110" s="506"/>
      <c r="K110" s="838">
        <f>+表紙!K134</f>
      </c>
      <c r="L110" s="838"/>
      <c r="M110" s="838"/>
      <c r="N110" s="838"/>
      <c r="O110" s="838"/>
      <c r="P110" s="196" t="s">
        <v>13</v>
      </c>
      <c r="Q110" s="522" t="s">
        <v>359</v>
      </c>
      <c r="R110" s="522"/>
      <c r="S110" s="522"/>
      <c r="T110" s="522"/>
      <c r="U110" s="523"/>
      <c r="V110" s="292"/>
      <c r="W110" s="292"/>
      <c r="X110" s="179"/>
    </row>
    <row r="111" ht="14.15" customHeight="1">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ht="14.15" customHeight="1">
      <c r="C112" s="195"/>
      <c r="D112" s="494"/>
      <c r="E112" s="508"/>
      <c r="F112" s="819">
        <f>IF(COUNTA(表紙!F136)=1,+表紙!F136,"")</f>
      </c>
      <c r="G112" s="820"/>
      <c r="H112" s="820"/>
      <c r="I112" s="820"/>
      <c r="J112" s="820"/>
      <c r="K112" s="820"/>
      <c r="L112" s="820"/>
      <c r="M112" s="820"/>
      <c r="N112" s="820"/>
      <c r="O112" s="820"/>
      <c r="P112" s="820"/>
      <c r="Q112" s="820"/>
      <c r="R112" s="820"/>
      <c r="S112" s="820"/>
      <c r="T112" s="820"/>
      <c r="U112" s="821"/>
      <c r="V112" s="164"/>
    </row>
    <row r="113" ht="14.15" customHeight="1">
      <c r="C113" s="195"/>
      <c r="D113" s="494"/>
      <c r="E113" s="508"/>
      <c r="F113" s="819"/>
      <c r="G113" s="820"/>
      <c r="H113" s="820"/>
      <c r="I113" s="820"/>
      <c r="J113" s="820"/>
      <c r="K113" s="820"/>
      <c r="L113" s="820"/>
      <c r="M113" s="820"/>
      <c r="N113" s="820"/>
      <c r="O113" s="820"/>
      <c r="P113" s="820"/>
      <c r="Q113" s="820"/>
      <c r="R113" s="820"/>
      <c r="S113" s="820"/>
      <c r="T113" s="820"/>
      <c r="U113" s="821"/>
      <c r="V113" s="164"/>
    </row>
    <row r="114" ht="14.15" customHeight="1">
      <c r="C114" s="195"/>
      <c r="D114" s="494"/>
      <c r="E114" s="508"/>
      <c r="F114" s="819"/>
      <c r="G114" s="820"/>
      <c r="H114" s="820"/>
      <c r="I114" s="820"/>
      <c r="J114" s="820"/>
      <c r="K114" s="820"/>
      <c r="L114" s="820"/>
      <c r="M114" s="820"/>
      <c r="N114" s="820"/>
      <c r="O114" s="820"/>
      <c r="P114" s="820"/>
      <c r="Q114" s="820"/>
      <c r="R114" s="820"/>
      <c r="S114" s="820"/>
      <c r="T114" s="820"/>
      <c r="U114" s="821"/>
      <c r="V114" s="164"/>
    </row>
    <row r="115" ht="14.15" customHeight="1">
      <c r="C115" s="195"/>
      <c r="D115" s="494"/>
      <c r="E115" s="508"/>
      <c r="F115" s="819"/>
      <c r="G115" s="820"/>
      <c r="H115" s="820"/>
      <c r="I115" s="820"/>
      <c r="J115" s="820"/>
      <c r="K115" s="820"/>
      <c r="L115" s="820"/>
      <c r="M115" s="820"/>
      <c r="N115" s="820"/>
      <c r="O115" s="820"/>
      <c r="P115" s="820"/>
      <c r="Q115" s="820"/>
      <c r="R115" s="820"/>
      <c r="S115" s="820"/>
      <c r="T115" s="820"/>
      <c r="U115" s="821"/>
      <c r="V115" s="164"/>
    </row>
    <row r="116" ht="14.15" customHeight="1">
      <c r="C116" s="195"/>
      <c r="D116" s="494"/>
      <c r="E116" s="508"/>
      <c r="F116" s="819"/>
      <c r="G116" s="820"/>
      <c r="H116" s="820"/>
      <c r="I116" s="820"/>
      <c r="J116" s="820"/>
      <c r="K116" s="820"/>
      <c r="L116" s="820"/>
      <c r="M116" s="820"/>
      <c r="N116" s="820"/>
      <c r="O116" s="820"/>
      <c r="P116" s="820"/>
      <c r="Q116" s="820"/>
      <c r="R116" s="820"/>
      <c r="S116" s="820"/>
      <c r="T116" s="820"/>
      <c r="U116" s="821"/>
      <c r="V116" s="164"/>
    </row>
    <row r="117" ht="14.15" customHeight="1">
      <c r="C117" s="195"/>
      <c r="D117" s="494"/>
      <c r="E117" s="508"/>
      <c r="F117" s="819"/>
      <c r="G117" s="820"/>
      <c r="H117" s="820"/>
      <c r="I117" s="820"/>
      <c r="J117" s="820"/>
      <c r="K117" s="820"/>
      <c r="L117" s="820"/>
      <c r="M117" s="820"/>
      <c r="N117" s="820"/>
      <c r="O117" s="820"/>
      <c r="P117" s="820"/>
      <c r="Q117" s="820"/>
      <c r="R117" s="820"/>
      <c r="S117" s="820"/>
      <c r="T117" s="820"/>
      <c r="U117" s="821"/>
      <c r="V117" s="164"/>
    </row>
    <row r="118" ht="14.15" customHeight="1">
      <c r="C118" s="195"/>
      <c r="D118" s="494"/>
      <c r="E118" s="508"/>
      <c r="F118" s="819"/>
      <c r="G118" s="820"/>
      <c r="H118" s="820"/>
      <c r="I118" s="820"/>
      <c r="J118" s="820"/>
      <c r="K118" s="820"/>
      <c r="L118" s="820"/>
      <c r="M118" s="820"/>
      <c r="N118" s="820"/>
      <c r="O118" s="820"/>
      <c r="P118" s="820"/>
      <c r="Q118" s="820"/>
      <c r="R118" s="820"/>
      <c r="S118" s="820"/>
      <c r="T118" s="820"/>
      <c r="U118" s="821"/>
      <c r="V118" s="164"/>
    </row>
    <row r="119" ht="14.15" customHeight="1">
      <c r="C119" s="195"/>
      <c r="D119" s="495"/>
      <c r="E119" s="509"/>
      <c r="F119" s="822"/>
      <c r="G119" s="823"/>
      <c r="H119" s="823"/>
      <c r="I119" s="823"/>
      <c r="J119" s="823"/>
      <c r="K119" s="823"/>
      <c r="L119" s="823"/>
      <c r="M119" s="823"/>
      <c r="N119" s="823"/>
      <c r="O119" s="823"/>
      <c r="P119" s="823"/>
      <c r="Q119" s="823"/>
      <c r="R119" s="823"/>
      <c r="S119" s="823"/>
      <c r="T119" s="823"/>
      <c r="U119" s="824"/>
      <c r="V119" s="164"/>
    </row>
    <row r="120" ht="15" customHeight="1">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ht="30" customHeight="1">
      <c r="C121" s="195"/>
      <c r="D121" s="494"/>
      <c r="E121" s="497"/>
      <c r="F121" s="505" t="s">
        <v>260</v>
      </c>
      <c r="G121" s="506"/>
      <c r="H121" s="506"/>
      <c r="I121" s="506"/>
      <c r="J121" s="506"/>
      <c r="K121" s="838">
        <f>+表紙!K145</f>
      </c>
      <c r="L121" s="838"/>
      <c r="M121" s="838"/>
      <c r="N121" s="838"/>
      <c r="O121" s="838"/>
      <c r="P121" s="193" t="s">
        <v>13</v>
      </c>
      <c r="Q121" s="522" t="s">
        <v>292</v>
      </c>
      <c r="R121" s="522"/>
      <c r="S121" s="522"/>
      <c r="T121" s="522"/>
      <c r="U121" s="523"/>
      <c r="V121" s="292"/>
      <c r="W121" s="292"/>
      <c r="X121" s="179"/>
    </row>
    <row r="122" ht="14.15" customHeight="1">
      <c r="C122" s="195"/>
      <c r="D122" s="494"/>
      <c r="E122" s="497"/>
      <c r="F122" s="180" t="s">
        <v>247</v>
      </c>
      <c r="G122" s="37"/>
      <c r="H122" s="37"/>
      <c r="I122" s="35"/>
      <c r="J122" s="35"/>
      <c r="K122" s="35"/>
      <c r="L122" s="36"/>
      <c r="M122" s="36"/>
      <c r="N122" s="36"/>
      <c r="O122" s="37"/>
      <c r="P122" s="37"/>
      <c r="Q122" s="37"/>
      <c r="R122" s="37"/>
      <c r="S122" s="35"/>
      <c r="T122" s="291"/>
      <c r="U122" s="38"/>
      <c r="V122" s="179"/>
    </row>
    <row r="123" ht="14.15" customHeight="1">
      <c r="C123" s="195"/>
      <c r="D123" s="494"/>
      <c r="E123" s="497"/>
      <c r="F123" s="819">
        <f>IF(COUNTA(表紙!F147)=1,+表紙!F147,"")</f>
      </c>
      <c r="G123" s="820"/>
      <c r="H123" s="820"/>
      <c r="I123" s="820"/>
      <c r="J123" s="820"/>
      <c r="K123" s="820"/>
      <c r="L123" s="820"/>
      <c r="M123" s="820"/>
      <c r="N123" s="820"/>
      <c r="O123" s="820"/>
      <c r="P123" s="820"/>
      <c r="Q123" s="820"/>
      <c r="R123" s="820"/>
      <c r="S123" s="820"/>
      <c r="T123" s="820"/>
      <c r="U123" s="821"/>
      <c r="V123" s="164"/>
    </row>
    <row r="124" ht="14.15" customHeight="1">
      <c r="C124" s="195"/>
      <c r="D124" s="494"/>
      <c r="E124" s="497"/>
      <c r="F124" s="819"/>
      <c r="G124" s="820"/>
      <c r="H124" s="820"/>
      <c r="I124" s="820"/>
      <c r="J124" s="820"/>
      <c r="K124" s="820"/>
      <c r="L124" s="820"/>
      <c r="M124" s="820"/>
      <c r="N124" s="820"/>
      <c r="O124" s="820"/>
      <c r="P124" s="820"/>
      <c r="Q124" s="820"/>
      <c r="R124" s="820"/>
      <c r="S124" s="820"/>
      <c r="T124" s="820"/>
      <c r="U124" s="821"/>
      <c r="V124" s="164"/>
    </row>
    <row r="125" ht="14.15" customHeight="1">
      <c r="C125" s="195"/>
      <c r="D125" s="494"/>
      <c r="E125" s="497"/>
      <c r="F125" s="819"/>
      <c r="G125" s="820"/>
      <c r="H125" s="820"/>
      <c r="I125" s="820"/>
      <c r="J125" s="820"/>
      <c r="K125" s="820"/>
      <c r="L125" s="820"/>
      <c r="M125" s="820"/>
      <c r="N125" s="820"/>
      <c r="O125" s="820"/>
      <c r="P125" s="820"/>
      <c r="Q125" s="820"/>
      <c r="R125" s="820"/>
      <c r="S125" s="820"/>
      <c r="T125" s="820"/>
      <c r="U125" s="821"/>
      <c r="V125" s="164"/>
    </row>
    <row r="126" ht="14.15" customHeight="1">
      <c r="C126" s="195"/>
      <c r="D126" s="494"/>
      <c r="E126" s="497"/>
      <c r="F126" s="819"/>
      <c r="G126" s="820"/>
      <c r="H126" s="820"/>
      <c r="I126" s="820"/>
      <c r="J126" s="820"/>
      <c r="K126" s="820"/>
      <c r="L126" s="820"/>
      <c r="M126" s="820"/>
      <c r="N126" s="820"/>
      <c r="O126" s="820"/>
      <c r="P126" s="820"/>
      <c r="Q126" s="820"/>
      <c r="R126" s="820"/>
      <c r="S126" s="820"/>
      <c r="T126" s="820"/>
      <c r="U126" s="821"/>
      <c r="V126" s="164"/>
    </row>
    <row r="127" ht="14.15" customHeight="1">
      <c r="C127" s="195"/>
      <c r="D127" s="494"/>
      <c r="E127" s="497"/>
      <c r="F127" s="819"/>
      <c r="G127" s="820"/>
      <c r="H127" s="820"/>
      <c r="I127" s="820"/>
      <c r="J127" s="820"/>
      <c r="K127" s="820"/>
      <c r="L127" s="820"/>
      <c r="M127" s="820"/>
      <c r="N127" s="820"/>
      <c r="O127" s="820"/>
      <c r="P127" s="820"/>
      <c r="Q127" s="820"/>
      <c r="R127" s="820"/>
      <c r="S127" s="820"/>
      <c r="T127" s="820"/>
      <c r="U127" s="821"/>
      <c r="V127" s="164"/>
    </row>
    <row r="128" ht="14.15" customHeight="1">
      <c r="C128" s="195"/>
      <c r="D128" s="494"/>
      <c r="E128" s="497"/>
      <c r="F128" s="819"/>
      <c r="G128" s="820"/>
      <c r="H128" s="820"/>
      <c r="I128" s="820"/>
      <c r="J128" s="820"/>
      <c r="K128" s="820"/>
      <c r="L128" s="820"/>
      <c r="M128" s="820"/>
      <c r="N128" s="820"/>
      <c r="O128" s="820"/>
      <c r="P128" s="820"/>
      <c r="Q128" s="820"/>
      <c r="R128" s="820"/>
      <c r="S128" s="820"/>
      <c r="T128" s="820"/>
      <c r="U128" s="821"/>
      <c r="V128" s="164"/>
    </row>
    <row r="129" ht="14.15" customHeight="1">
      <c r="C129" s="195"/>
      <c r="D129" s="494"/>
      <c r="E129" s="497"/>
      <c r="F129" s="819"/>
      <c r="G129" s="820"/>
      <c r="H129" s="820"/>
      <c r="I129" s="820"/>
      <c r="J129" s="820"/>
      <c r="K129" s="820"/>
      <c r="L129" s="820"/>
      <c r="M129" s="820"/>
      <c r="N129" s="820"/>
      <c r="O129" s="820"/>
      <c r="P129" s="820"/>
      <c r="Q129" s="820"/>
      <c r="R129" s="820"/>
      <c r="S129" s="820"/>
      <c r="T129" s="820"/>
      <c r="U129" s="821"/>
      <c r="V129" s="164"/>
    </row>
    <row r="130" ht="14.15" customHeight="1">
      <c r="C130" s="197"/>
      <c r="D130" s="495"/>
      <c r="E130" s="498"/>
      <c r="F130" s="822"/>
      <c r="G130" s="823"/>
      <c r="H130" s="823"/>
      <c r="I130" s="823"/>
      <c r="J130" s="823"/>
      <c r="K130" s="823"/>
      <c r="L130" s="823"/>
      <c r="M130" s="823"/>
      <c r="N130" s="823"/>
      <c r="O130" s="823"/>
      <c r="P130" s="823"/>
      <c r="Q130" s="823"/>
      <c r="R130" s="823"/>
      <c r="S130" s="823"/>
      <c r="T130" s="823"/>
      <c r="U130" s="824"/>
      <c r="V130" s="164"/>
    </row>
    <row r="131" ht="15" customHeight="1">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ht="15" customHeight="1">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ht="38.15" customHeight="1">
      <c r="C133" s="195"/>
      <c r="D133" s="494"/>
      <c r="E133" s="497"/>
      <c r="F133" s="505" t="s">
        <v>257</v>
      </c>
      <c r="G133" s="506"/>
      <c r="H133" s="506"/>
      <c r="I133" s="506"/>
      <c r="J133" s="506"/>
      <c r="K133" s="838">
        <f>+表紙!K157</f>
      </c>
      <c r="L133" s="838"/>
      <c r="M133" s="838"/>
      <c r="N133" s="838"/>
      <c r="O133" s="838"/>
      <c r="P133" s="196" t="s">
        <v>13</v>
      </c>
      <c r="Q133" s="522" t="s">
        <v>256</v>
      </c>
      <c r="R133" s="522"/>
      <c r="S133" s="522"/>
      <c r="T133" s="522"/>
      <c r="U133" s="523"/>
      <c r="V133" s="292"/>
      <c r="W133" s="292"/>
      <c r="X133" s="179"/>
    </row>
    <row r="134" ht="38.15" customHeight="1">
      <c r="C134" s="195"/>
      <c r="D134" s="494"/>
      <c r="E134" s="497"/>
      <c r="F134" s="505" t="s">
        <v>258</v>
      </c>
      <c r="G134" s="506"/>
      <c r="H134" s="506"/>
      <c r="I134" s="506"/>
      <c r="J134" s="506"/>
      <c r="K134" s="838">
        <f>+表紙!K158</f>
      </c>
      <c r="L134" s="838"/>
      <c r="M134" s="838"/>
      <c r="N134" s="838"/>
      <c r="O134" s="838"/>
      <c r="P134" s="196" t="s">
        <v>13</v>
      </c>
      <c r="Q134" s="522" t="s">
        <v>255</v>
      </c>
      <c r="R134" s="522"/>
      <c r="S134" s="522"/>
      <c r="T134" s="522"/>
      <c r="U134" s="523"/>
      <c r="V134" s="292"/>
      <c r="W134" s="292"/>
      <c r="X134" s="179"/>
    </row>
    <row r="135" ht="14.15" customHeight="1">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ht="14.15" customHeight="1">
      <c r="C136" s="195"/>
      <c r="D136" s="494"/>
      <c r="E136" s="497"/>
      <c r="F136" s="819">
        <f>IF(COUNTA(表紙!F160)=1,+表紙!F160,"")</f>
      </c>
      <c r="G136" s="820"/>
      <c r="H136" s="820"/>
      <c r="I136" s="820"/>
      <c r="J136" s="820"/>
      <c r="K136" s="820"/>
      <c r="L136" s="820"/>
      <c r="M136" s="820"/>
      <c r="N136" s="820"/>
      <c r="O136" s="820"/>
      <c r="P136" s="820"/>
      <c r="Q136" s="820"/>
      <c r="R136" s="820"/>
      <c r="S136" s="820"/>
      <c r="T136" s="820"/>
      <c r="U136" s="821"/>
      <c r="V136" s="164"/>
    </row>
    <row r="137" ht="14.15" customHeight="1">
      <c r="C137" s="195"/>
      <c r="D137" s="494"/>
      <c r="E137" s="497"/>
      <c r="F137" s="819"/>
      <c r="G137" s="820"/>
      <c r="H137" s="820"/>
      <c r="I137" s="820"/>
      <c r="J137" s="820"/>
      <c r="K137" s="820"/>
      <c r="L137" s="820"/>
      <c r="M137" s="820"/>
      <c r="N137" s="820"/>
      <c r="O137" s="820"/>
      <c r="P137" s="820"/>
      <c r="Q137" s="820"/>
      <c r="R137" s="820"/>
      <c r="S137" s="820"/>
      <c r="T137" s="820"/>
      <c r="U137" s="821"/>
      <c r="V137" s="164"/>
    </row>
    <row r="138" ht="14.15" customHeight="1">
      <c r="C138" s="195"/>
      <c r="D138" s="494"/>
      <c r="E138" s="497"/>
      <c r="F138" s="819"/>
      <c r="G138" s="820"/>
      <c r="H138" s="820"/>
      <c r="I138" s="820"/>
      <c r="J138" s="820"/>
      <c r="K138" s="820"/>
      <c r="L138" s="820"/>
      <c r="M138" s="820"/>
      <c r="N138" s="820"/>
      <c r="O138" s="820"/>
      <c r="P138" s="820"/>
      <c r="Q138" s="820"/>
      <c r="R138" s="820"/>
      <c r="S138" s="820"/>
      <c r="T138" s="820"/>
      <c r="U138" s="821"/>
      <c r="V138" s="164"/>
    </row>
    <row r="139" ht="14.15" customHeight="1">
      <c r="C139" s="195"/>
      <c r="D139" s="494"/>
      <c r="E139" s="497"/>
      <c r="F139" s="819"/>
      <c r="G139" s="820"/>
      <c r="H139" s="820"/>
      <c r="I139" s="820"/>
      <c r="J139" s="820"/>
      <c r="K139" s="820"/>
      <c r="L139" s="820"/>
      <c r="M139" s="820"/>
      <c r="N139" s="820"/>
      <c r="O139" s="820"/>
      <c r="P139" s="820"/>
      <c r="Q139" s="820"/>
      <c r="R139" s="820"/>
      <c r="S139" s="820"/>
      <c r="T139" s="820"/>
      <c r="U139" s="821"/>
      <c r="V139" s="164"/>
    </row>
    <row r="140" ht="14.15" customHeight="1">
      <c r="C140" s="195"/>
      <c r="D140" s="494"/>
      <c r="E140" s="497"/>
      <c r="F140" s="819"/>
      <c r="G140" s="820"/>
      <c r="H140" s="820"/>
      <c r="I140" s="820"/>
      <c r="J140" s="820"/>
      <c r="K140" s="820"/>
      <c r="L140" s="820"/>
      <c r="M140" s="820"/>
      <c r="N140" s="820"/>
      <c r="O140" s="820"/>
      <c r="P140" s="820"/>
      <c r="Q140" s="820"/>
      <c r="R140" s="820"/>
      <c r="S140" s="820"/>
      <c r="T140" s="820"/>
      <c r="U140" s="821"/>
      <c r="V140" s="164"/>
    </row>
    <row r="141" ht="14.15" customHeight="1">
      <c r="C141" s="195"/>
      <c r="D141" s="494"/>
      <c r="E141" s="497"/>
      <c r="F141" s="819"/>
      <c r="G141" s="820"/>
      <c r="H141" s="820"/>
      <c r="I141" s="820"/>
      <c r="J141" s="820"/>
      <c r="K141" s="820"/>
      <c r="L141" s="820"/>
      <c r="M141" s="820"/>
      <c r="N141" s="820"/>
      <c r="O141" s="820"/>
      <c r="P141" s="820"/>
      <c r="Q141" s="820"/>
      <c r="R141" s="820"/>
      <c r="S141" s="820"/>
      <c r="T141" s="820"/>
      <c r="U141" s="821"/>
      <c r="V141" s="164"/>
    </row>
    <row r="142" ht="14.15" customHeight="1">
      <c r="C142" s="195"/>
      <c r="D142" s="494"/>
      <c r="E142" s="497"/>
      <c r="F142" s="819"/>
      <c r="G142" s="820"/>
      <c r="H142" s="820"/>
      <c r="I142" s="820"/>
      <c r="J142" s="820"/>
      <c r="K142" s="820"/>
      <c r="L142" s="820"/>
      <c r="M142" s="820"/>
      <c r="N142" s="820"/>
      <c r="O142" s="820"/>
      <c r="P142" s="820"/>
      <c r="Q142" s="820"/>
      <c r="R142" s="820"/>
      <c r="S142" s="820"/>
      <c r="T142" s="820"/>
      <c r="U142" s="821"/>
      <c r="V142" s="164"/>
    </row>
    <row r="143" ht="14.15" customHeight="1">
      <c r="C143" s="195"/>
      <c r="D143" s="495"/>
      <c r="E143" s="498"/>
      <c r="F143" s="822"/>
      <c r="G143" s="823"/>
      <c r="H143" s="823"/>
      <c r="I143" s="823"/>
      <c r="J143" s="823"/>
      <c r="K143" s="823"/>
      <c r="L143" s="823"/>
      <c r="M143" s="823"/>
      <c r="N143" s="823"/>
      <c r="O143" s="823"/>
      <c r="P143" s="823"/>
      <c r="Q143" s="823"/>
      <c r="R143" s="823"/>
      <c r="S143" s="823"/>
      <c r="T143" s="823"/>
      <c r="U143" s="824"/>
      <c r="V143" s="164"/>
    </row>
    <row r="144" ht="14.15" customHeight="1">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ht="38.15" customHeight="1">
      <c r="C145" s="195"/>
      <c r="D145" s="494"/>
      <c r="E145" s="497"/>
      <c r="F145" s="505" t="s">
        <v>261</v>
      </c>
      <c r="G145" s="506"/>
      <c r="H145" s="506"/>
      <c r="I145" s="506"/>
      <c r="J145" s="506"/>
      <c r="K145" s="838">
        <f>+表紙!K169</f>
      </c>
      <c r="L145" s="838"/>
      <c r="M145" s="838"/>
      <c r="N145" s="838"/>
      <c r="O145" s="838"/>
      <c r="P145" s="196" t="s">
        <v>13</v>
      </c>
      <c r="Q145" s="522" t="s">
        <v>361</v>
      </c>
      <c r="R145" s="522"/>
      <c r="S145" s="522"/>
      <c r="T145" s="522"/>
      <c r="U145" s="523"/>
      <c r="V145" s="292"/>
      <c r="W145" s="292"/>
      <c r="X145" s="179"/>
    </row>
    <row r="146" ht="38.15" customHeight="1">
      <c r="C146" s="195"/>
      <c r="D146" s="494"/>
      <c r="E146" s="497"/>
      <c r="F146" s="505" t="s">
        <v>262</v>
      </c>
      <c r="G146" s="506"/>
      <c r="H146" s="506"/>
      <c r="I146" s="506"/>
      <c r="J146" s="506"/>
      <c r="K146" s="838">
        <f>+表紙!K170</f>
      </c>
      <c r="L146" s="838"/>
      <c r="M146" s="838"/>
      <c r="N146" s="838"/>
      <c r="O146" s="838"/>
      <c r="P146" s="196" t="s">
        <v>13</v>
      </c>
      <c r="Q146" s="522" t="s">
        <v>362</v>
      </c>
      <c r="R146" s="522"/>
      <c r="S146" s="522"/>
      <c r="T146" s="522"/>
      <c r="U146" s="523"/>
      <c r="V146" s="292"/>
      <c r="W146" s="292"/>
      <c r="X146" s="179"/>
    </row>
    <row r="147" ht="15" customHeight="1">
      <c r="C147" s="195"/>
      <c r="D147" s="494"/>
      <c r="E147" s="497"/>
      <c r="F147" s="180" t="s">
        <v>247</v>
      </c>
      <c r="G147" s="37"/>
      <c r="H147" s="37"/>
      <c r="I147" s="35"/>
      <c r="J147" s="35"/>
      <c r="K147" s="35"/>
      <c r="L147" s="36"/>
      <c r="M147" s="36"/>
      <c r="N147" s="36"/>
      <c r="O147" s="37"/>
      <c r="P147" s="37"/>
      <c r="Q147" s="37"/>
      <c r="R147" s="37"/>
      <c r="S147" s="35"/>
      <c r="T147" s="291"/>
      <c r="U147" s="38"/>
      <c r="V147" s="179"/>
    </row>
    <row r="148" ht="14.15" customHeight="1">
      <c r="C148" s="195"/>
      <c r="D148" s="494"/>
      <c r="E148" s="497"/>
      <c r="F148" s="819">
        <f>IF(COUNTA(表紙!F172)=1,+表紙!F172,"")</f>
      </c>
      <c r="G148" s="820"/>
      <c r="H148" s="820"/>
      <c r="I148" s="820"/>
      <c r="J148" s="820"/>
      <c r="K148" s="820"/>
      <c r="L148" s="820"/>
      <c r="M148" s="820"/>
      <c r="N148" s="820"/>
      <c r="O148" s="820"/>
      <c r="P148" s="820"/>
      <c r="Q148" s="820"/>
      <c r="R148" s="820"/>
      <c r="S148" s="820"/>
      <c r="T148" s="820"/>
      <c r="U148" s="821"/>
      <c r="V148" s="164"/>
    </row>
    <row r="149" ht="14.15" customHeight="1">
      <c r="C149" s="195"/>
      <c r="D149" s="494"/>
      <c r="E149" s="497"/>
      <c r="F149" s="819"/>
      <c r="G149" s="820"/>
      <c r="H149" s="820"/>
      <c r="I149" s="820"/>
      <c r="J149" s="820"/>
      <c r="K149" s="820"/>
      <c r="L149" s="820"/>
      <c r="M149" s="820"/>
      <c r="N149" s="820"/>
      <c r="O149" s="820"/>
      <c r="P149" s="820"/>
      <c r="Q149" s="820"/>
      <c r="R149" s="820"/>
      <c r="S149" s="820"/>
      <c r="T149" s="820"/>
      <c r="U149" s="821"/>
      <c r="V149" s="164"/>
    </row>
    <row r="150" ht="14.15" customHeight="1">
      <c r="C150" s="195"/>
      <c r="D150" s="494"/>
      <c r="E150" s="497"/>
      <c r="F150" s="819"/>
      <c r="G150" s="820"/>
      <c r="H150" s="820"/>
      <c r="I150" s="820"/>
      <c r="J150" s="820"/>
      <c r="K150" s="820"/>
      <c r="L150" s="820"/>
      <c r="M150" s="820"/>
      <c r="N150" s="820"/>
      <c r="O150" s="820"/>
      <c r="P150" s="820"/>
      <c r="Q150" s="820"/>
      <c r="R150" s="820"/>
      <c r="S150" s="820"/>
      <c r="T150" s="820"/>
      <c r="U150" s="821"/>
      <c r="V150" s="164"/>
    </row>
    <row r="151" ht="14.15" customHeight="1">
      <c r="C151" s="195"/>
      <c r="D151" s="494"/>
      <c r="E151" s="497"/>
      <c r="F151" s="819"/>
      <c r="G151" s="820"/>
      <c r="H151" s="820"/>
      <c r="I151" s="820"/>
      <c r="J151" s="820"/>
      <c r="K151" s="820"/>
      <c r="L151" s="820"/>
      <c r="M151" s="820"/>
      <c r="N151" s="820"/>
      <c r="O151" s="820"/>
      <c r="P151" s="820"/>
      <c r="Q151" s="820"/>
      <c r="R151" s="820"/>
      <c r="S151" s="820"/>
      <c r="T151" s="820"/>
      <c r="U151" s="821"/>
      <c r="V151" s="164"/>
    </row>
    <row r="152" ht="14.15" customHeight="1">
      <c r="C152" s="195"/>
      <c r="D152" s="494"/>
      <c r="E152" s="497"/>
      <c r="F152" s="819"/>
      <c r="G152" s="820"/>
      <c r="H152" s="820"/>
      <c r="I152" s="820"/>
      <c r="J152" s="820"/>
      <c r="K152" s="820"/>
      <c r="L152" s="820"/>
      <c r="M152" s="820"/>
      <c r="N152" s="820"/>
      <c r="O152" s="820"/>
      <c r="P152" s="820"/>
      <c r="Q152" s="820"/>
      <c r="R152" s="820"/>
      <c r="S152" s="820"/>
      <c r="T152" s="820"/>
      <c r="U152" s="821"/>
      <c r="V152" s="164"/>
    </row>
    <row r="153" ht="14.15" customHeight="1">
      <c r="C153" s="195"/>
      <c r="D153" s="494"/>
      <c r="E153" s="497"/>
      <c r="F153" s="819"/>
      <c r="G153" s="820"/>
      <c r="H153" s="820"/>
      <c r="I153" s="820"/>
      <c r="J153" s="820"/>
      <c r="K153" s="820"/>
      <c r="L153" s="820"/>
      <c r="M153" s="820"/>
      <c r="N153" s="820"/>
      <c r="O153" s="820"/>
      <c r="P153" s="820"/>
      <c r="Q153" s="820"/>
      <c r="R153" s="820"/>
      <c r="S153" s="820"/>
      <c r="T153" s="820"/>
      <c r="U153" s="821"/>
      <c r="V153" s="164"/>
    </row>
    <row r="154" ht="14.15" customHeight="1">
      <c r="C154" s="195"/>
      <c r="D154" s="494"/>
      <c r="E154" s="497"/>
      <c r="F154" s="819"/>
      <c r="G154" s="820"/>
      <c r="H154" s="820"/>
      <c r="I154" s="820"/>
      <c r="J154" s="820"/>
      <c r="K154" s="820"/>
      <c r="L154" s="820"/>
      <c r="M154" s="820"/>
      <c r="N154" s="820"/>
      <c r="O154" s="820"/>
      <c r="P154" s="820"/>
      <c r="Q154" s="820"/>
      <c r="R154" s="820"/>
      <c r="S154" s="820"/>
      <c r="T154" s="820"/>
      <c r="U154" s="821"/>
      <c r="V154" s="164"/>
    </row>
    <row r="155" ht="14.15" customHeight="1">
      <c r="C155" s="197"/>
      <c r="D155" s="495"/>
      <c r="E155" s="498"/>
      <c r="F155" s="822"/>
      <c r="G155" s="823"/>
      <c r="H155" s="823"/>
      <c r="I155" s="823"/>
      <c r="J155" s="823"/>
      <c r="K155" s="823"/>
      <c r="L155" s="823"/>
      <c r="M155" s="823"/>
      <c r="N155" s="823"/>
      <c r="O155" s="823"/>
      <c r="P155" s="823"/>
      <c r="Q155" s="823"/>
      <c r="R155" s="823"/>
      <c r="S155" s="823"/>
      <c r="T155" s="823"/>
      <c r="U155" s="824"/>
      <c r="V155" s="164"/>
    </row>
    <row r="156" ht="18" customHeight="1">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ht="15" customHeight="1">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ht="15" customHeight="1">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ht="45" customHeight="1">
      <c r="C159" s="195"/>
      <c r="D159" s="494"/>
      <c r="E159" s="508"/>
      <c r="F159" s="505" t="s">
        <v>264</v>
      </c>
      <c r="G159" s="506"/>
      <c r="H159" s="506"/>
      <c r="I159" s="506"/>
      <c r="J159" s="506"/>
      <c r="K159" s="838">
        <f>+表紙!K183</f>
      </c>
      <c r="L159" s="838"/>
      <c r="M159" s="838"/>
      <c r="N159" s="838"/>
      <c r="O159" s="838"/>
      <c r="P159" s="196" t="s">
        <v>13</v>
      </c>
      <c r="Q159" s="522" t="s">
        <v>363</v>
      </c>
      <c r="R159" s="522"/>
      <c r="S159" s="522"/>
      <c r="T159" s="522"/>
      <c r="U159" s="523"/>
      <c r="V159" s="292"/>
      <c r="W159" s="292"/>
      <c r="X159" s="179"/>
    </row>
    <row r="160" ht="14.15" customHeight="1">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ht="14.15" customHeight="1">
      <c r="C161" s="195"/>
      <c r="D161" s="494"/>
      <c r="E161" s="508"/>
      <c r="F161" s="819">
        <f>IF(COUNTA(表紙!F185)=1,+表紙!F185,"")</f>
      </c>
      <c r="G161" s="820"/>
      <c r="H161" s="820"/>
      <c r="I161" s="820"/>
      <c r="J161" s="820"/>
      <c r="K161" s="820"/>
      <c r="L161" s="820"/>
      <c r="M161" s="820"/>
      <c r="N161" s="820"/>
      <c r="O161" s="820"/>
      <c r="P161" s="820"/>
      <c r="Q161" s="820"/>
      <c r="R161" s="820"/>
      <c r="S161" s="820"/>
      <c r="T161" s="820"/>
      <c r="U161" s="821"/>
      <c r="V161" s="164"/>
    </row>
    <row r="162" ht="14.15" customHeight="1">
      <c r="C162" s="195"/>
      <c r="D162" s="494"/>
      <c r="E162" s="508"/>
      <c r="F162" s="819"/>
      <c r="G162" s="820"/>
      <c r="H162" s="820"/>
      <c r="I162" s="820"/>
      <c r="J162" s="820"/>
      <c r="K162" s="820"/>
      <c r="L162" s="820"/>
      <c r="M162" s="820"/>
      <c r="N162" s="820"/>
      <c r="O162" s="820"/>
      <c r="P162" s="820"/>
      <c r="Q162" s="820"/>
      <c r="R162" s="820"/>
      <c r="S162" s="820"/>
      <c r="T162" s="820"/>
      <c r="U162" s="821"/>
      <c r="V162" s="164"/>
    </row>
    <row r="163" ht="14.15" customHeight="1">
      <c r="C163" s="195"/>
      <c r="D163" s="494"/>
      <c r="E163" s="508"/>
      <c r="F163" s="819"/>
      <c r="G163" s="820"/>
      <c r="H163" s="820"/>
      <c r="I163" s="820"/>
      <c r="J163" s="820"/>
      <c r="K163" s="820"/>
      <c r="L163" s="820"/>
      <c r="M163" s="820"/>
      <c r="N163" s="820"/>
      <c r="O163" s="820"/>
      <c r="P163" s="820"/>
      <c r="Q163" s="820"/>
      <c r="R163" s="820"/>
      <c r="S163" s="820"/>
      <c r="T163" s="820"/>
      <c r="U163" s="821"/>
      <c r="V163" s="164"/>
    </row>
    <row r="164" ht="14.15" customHeight="1">
      <c r="C164" s="195"/>
      <c r="D164" s="494"/>
      <c r="E164" s="508"/>
      <c r="F164" s="819"/>
      <c r="G164" s="820"/>
      <c r="H164" s="820"/>
      <c r="I164" s="820"/>
      <c r="J164" s="820"/>
      <c r="K164" s="820"/>
      <c r="L164" s="820"/>
      <c r="M164" s="820"/>
      <c r="N164" s="820"/>
      <c r="O164" s="820"/>
      <c r="P164" s="820"/>
      <c r="Q164" s="820"/>
      <c r="R164" s="820"/>
      <c r="S164" s="820"/>
      <c r="T164" s="820"/>
      <c r="U164" s="821"/>
      <c r="V164" s="164"/>
    </row>
    <row r="165" ht="14.15" customHeight="1">
      <c r="C165" s="195"/>
      <c r="D165" s="494"/>
      <c r="E165" s="508"/>
      <c r="F165" s="819"/>
      <c r="G165" s="820"/>
      <c r="H165" s="820"/>
      <c r="I165" s="820"/>
      <c r="J165" s="820"/>
      <c r="K165" s="820"/>
      <c r="L165" s="820"/>
      <c r="M165" s="820"/>
      <c r="N165" s="820"/>
      <c r="O165" s="820"/>
      <c r="P165" s="820"/>
      <c r="Q165" s="820"/>
      <c r="R165" s="820"/>
      <c r="S165" s="820"/>
      <c r="T165" s="820"/>
      <c r="U165" s="821"/>
      <c r="V165" s="164"/>
    </row>
    <row r="166" ht="14.15" customHeight="1">
      <c r="C166" s="195"/>
      <c r="D166" s="494"/>
      <c r="E166" s="508"/>
      <c r="F166" s="819"/>
      <c r="G166" s="820"/>
      <c r="H166" s="820"/>
      <c r="I166" s="820"/>
      <c r="J166" s="820"/>
      <c r="K166" s="820"/>
      <c r="L166" s="820"/>
      <c r="M166" s="820"/>
      <c r="N166" s="820"/>
      <c r="O166" s="820"/>
      <c r="P166" s="820"/>
      <c r="Q166" s="820"/>
      <c r="R166" s="820"/>
      <c r="S166" s="820"/>
      <c r="T166" s="820"/>
      <c r="U166" s="821"/>
      <c r="V166" s="164"/>
    </row>
    <row r="167" ht="14.15" customHeight="1">
      <c r="C167" s="195"/>
      <c r="D167" s="494"/>
      <c r="E167" s="508"/>
      <c r="F167" s="819"/>
      <c r="G167" s="820"/>
      <c r="H167" s="820"/>
      <c r="I167" s="820"/>
      <c r="J167" s="820"/>
      <c r="K167" s="820"/>
      <c r="L167" s="820"/>
      <c r="M167" s="820"/>
      <c r="N167" s="820"/>
      <c r="O167" s="820"/>
      <c r="P167" s="820"/>
      <c r="Q167" s="820"/>
      <c r="R167" s="820"/>
      <c r="S167" s="820"/>
      <c r="T167" s="820"/>
      <c r="U167" s="821"/>
      <c r="V167" s="164"/>
    </row>
    <row r="168" ht="14.15" customHeight="1">
      <c r="C168" s="195"/>
      <c r="D168" s="494"/>
      <c r="E168" s="508"/>
      <c r="F168" s="819"/>
      <c r="G168" s="820"/>
      <c r="H168" s="820"/>
      <c r="I168" s="820"/>
      <c r="J168" s="820"/>
      <c r="K168" s="820"/>
      <c r="L168" s="820"/>
      <c r="M168" s="820"/>
      <c r="N168" s="820"/>
      <c r="O168" s="820"/>
      <c r="P168" s="820"/>
      <c r="Q168" s="820"/>
      <c r="R168" s="820"/>
      <c r="S168" s="820"/>
      <c r="T168" s="820"/>
      <c r="U168" s="821"/>
      <c r="V168" s="164"/>
    </row>
    <row r="169" ht="14.15" customHeight="1">
      <c r="C169" s="195"/>
      <c r="D169" s="495"/>
      <c r="E169" s="509"/>
      <c r="F169" s="822"/>
      <c r="G169" s="823"/>
      <c r="H169" s="823"/>
      <c r="I169" s="823"/>
      <c r="J169" s="823"/>
      <c r="K169" s="823"/>
      <c r="L169" s="823"/>
      <c r="M169" s="823"/>
      <c r="N169" s="823"/>
      <c r="O169" s="823"/>
      <c r="P169" s="823"/>
      <c r="Q169" s="823"/>
      <c r="R169" s="823"/>
      <c r="S169" s="823"/>
      <c r="T169" s="823"/>
      <c r="U169" s="824"/>
      <c r="V169" s="164"/>
    </row>
    <row r="170" ht="15" customHeight="1">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ht="45" customHeight="1">
      <c r="C171" s="195"/>
      <c r="D171" s="494"/>
      <c r="E171" s="497"/>
      <c r="F171" s="505" t="s">
        <v>265</v>
      </c>
      <c r="G171" s="506"/>
      <c r="H171" s="506"/>
      <c r="I171" s="506"/>
      <c r="J171" s="506"/>
      <c r="K171" s="838">
        <f>+表紙!K195</f>
      </c>
      <c r="L171" s="838"/>
      <c r="M171" s="838"/>
      <c r="N171" s="838"/>
      <c r="O171" s="838"/>
      <c r="P171" s="193" t="s">
        <v>13</v>
      </c>
      <c r="Q171" s="522" t="s">
        <v>364</v>
      </c>
      <c r="R171" s="522"/>
      <c r="S171" s="522"/>
      <c r="T171" s="522"/>
      <c r="U171" s="523"/>
      <c r="V171" s="292"/>
      <c r="W171" s="292"/>
      <c r="X171" s="179"/>
    </row>
    <row r="172" ht="15" customHeight="1">
      <c r="C172" s="195"/>
      <c r="D172" s="494"/>
      <c r="E172" s="497"/>
      <c r="F172" s="180" t="s">
        <v>247</v>
      </c>
      <c r="G172" s="37"/>
      <c r="H172" s="37"/>
      <c r="I172" s="35"/>
      <c r="J172" s="35"/>
      <c r="K172" s="35"/>
      <c r="L172" s="36"/>
      <c r="M172" s="36"/>
      <c r="N172" s="36"/>
      <c r="O172" s="37"/>
      <c r="P172" s="37"/>
      <c r="Q172" s="37"/>
      <c r="R172" s="37"/>
      <c r="S172" s="35"/>
      <c r="T172" s="291"/>
      <c r="U172" s="38"/>
      <c r="V172" s="164"/>
    </row>
    <row r="173" ht="14.15" customHeight="1">
      <c r="C173" s="195"/>
      <c r="D173" s="494"/>
      <c r="E173" s="497"/>
      <c r="F173" s="819">
        <f>IF(COUNTA(表紙!F197)=1,+表紙!F197,"")</f>
      </c>
      <c r="G173" s="820"/>
      <c r="H173" s="820"/>
      <c r="I173" s="820"/>
      <c r="J173" s="820"/>
      <c r="K173" s="820"/>
      <c r="L173" s="820"/>
      <c r="M173" s="820"/>
      <c r="N173" s="820"/>
      <c r="O173" s="820"/>
      <c r="P173" s="820"/>
      <c r="Q173" s="820"/>
      <c r="R173" s="820"/>
      <c r="S173" s="820"/>
      <c r="T173" s="820"/>
      <c r="U173" s="821"/>
      <c r="V173" s="164"/>
    </row>
    <row r="174" ht="14.15" customHeight="1">
      <c r="C174" s="195"/>
      <c r="D174" s="494"/>
      <c r="E174" s="497"/>
      <c r="F174" s="819"/>
      <c r="G174" s="820"/>
      <c r="H174" s="820"/>
      <c r="I174" s="820"/>
      <c r="J174" s="820"/>
      <c r="K174" s="820"/>
      <c r="L174" s="820"/>
      <c r="M174" s="820"/>
      <c r="N174" s="820"/>
      <c r="O174" s="820"/>
      <c r="P174" s="820"/>
      <c r="Q174" s="820"/>
      <c r="R174" s="820"/>
      <c r="S174" s="820"/>
      <c r="T174" s="820"/>
      <c r="U174" s="821"/>
      <c r="V174" s="164"/>
    </row>
    <row r="175" ht="14.15" customHeight="1">
      <c r="C175" s="195"/>
      <c r="D175" s="494"/>
      <c r="E175" s="497"/>
      <c r="F175" s="819"/>
      <c r="G175" s="820"/>
      <c r="H175" s="820"/>
      <c r="I175" s="820"/>
      <c r="J175" s="820"/>
      <c r="K175" s="820"/>
      <c r="L175" s="820"/>
      <c r="M175" s="820"/>
      <c r="N175" s="820"/>
      <c r="O175" s="820"/>
      <c r="P175" s="820"/>
      <c r="Q175" s="820"/>
      <c r="R175" s="820"/>
      <c r="S175" s="820"/>
      <c r="T175" s="820"/>
      <c r="U175" s="821"/>
      <c r="V175" s="164"/>
    </row>
    <row r="176" ht="14.15" customHeight="1">
      <c r="C176" s="195"/>
      <c r="D176" s="494"/>
      <c r="E176" s="497"/>
      <c r="F176" s="819"/>
      <c r="G176" s="820"/>
      <c r="H176" s="820"/>
      <c r="I176" s="820"/>
      <c r="J176" s="820"/>
      <c r="K176" s="820"/>
      <c r="L176" s="820"/>
      <c r="M176" s="820"/>
      <c r="N176" s="820"/>
      <c r="O176" s="820"/>
      <c r="P176" s="820"/>
      <c r="Q176" s="820"/>
      <c r="R176" s="820"/>
      <c r="S176" s="820"/>
      <c r="T176" s="820"/>
      <c r="U176" s="821"/>
      <c r="V176" s="164"/>
    </row>
    <row r="177" ht="14.15" customHeight="1">
      <c r="C177" s="195"/>
      <c r="D177" s="494"/>
      <c r="E177" s="497"/>
      <c r="F177" s="819"/>
      <c r="G177" s="820"/>
      <c r="H177" s="820"/>
      <c r="I177" s="820"/>
      <c r="J177" s="820"/>
      <c r="K177" s="820"/>
      <c r="L177" s="820"/>
      <c r="M177" s="820"/>
      <c r="N177" s="820"/>
      <c r="O177" s="820"/>
      <c r="P177" s="820"/>
      <c r="Q177" s="820"/>
      <c r="R177" s="820"/>
      <c r="S177" s="820"/>
      <c r="T177" s="820"/>
      <c r="U177" s="821"/>
      <c r="V177" s="164"/>
    </row>
    <row r="178" ht="14.15" customHeight="1">
      <c r="C178" s="195"/>
      <c r="D178" s="494"/>
      <c r="E178" s="497"/>
      <c r="F178" s="819"/>
      <c r="G178" s="820"/>
      <c r="H178" s="820"/>
      <c r="I178" s="820"/>
      <c r="J178" s="820"/>
      <c r="K178" s="820"/>
      <c r="L178" s="820"/>
      <c r="M178" s="820"/>
      <c r="N178" s="820"/>
      <c r="O178" s="820"/>
      <c r="P178" s="820"/>
      <c r="Q178" s="820"/>
      <c r="R178" s="820"/>
      <c r="S178" s="820"/>
      <c r="T178" s="820"/>
      <c r="U178" s="821"/>
      <c r="V178" s="164"/>
    </row>
    <row r="179" ht="14.15" customHeight="1">
      <c r="C179" s="195"/>
      <c r="D179" s="494"/>
      <c r="E179" s="497"/>
      <c r="F179" s="819"/>
      <c r="G179" s="820"/>
      <c r="H179" s="820"/>
      <c r="I179" s="820"/>
      <c r="J179" s="820"/>
      <c r="K179" s="820"/>
      <c r="L179" s="820"/>
      <c r="M179" s="820"/>
      <c r="N179" s="820"/>
      <c r="O179" s="820"/>
      <c r="P179" s="820"/>
      <c r="Q179" s="820"/>
      <c r="R179" s="820"/>
      <c r="S179" s="820"/>
      <c r="T179" s="820"/>
      <c r="U179" s="821"/>
      <c r="V179" s="164"/>
    </row>
    <row r="180" ht="14.15" customHeight="1">
      <c r="C180" s="195"/>
      <c r="D180" s="494"/>
      <c r="E180" s="497"/>
      <c r="F180" s="819"/>
      <c r="G180" s="820"/>
      <c r="H180" s="820"/>
      <c r="I180" s="820"/>
      <c r="J180" s="820"/>
      <c r="K180" s="820"/>
      <c r="L180" s="820"/>
      <c r="M180" s="820"/>
      <c r="N180" s="820"/>
      <c r="O180" s="820"/>
      <c r="P180" s="820"/>
      <c r="Q180" s="820"/>
      <c r="R180" s="820"/>
      <c r="S180" s="820"/>
      <c r="T180" s="820"/>
      <c r="U180" s="821"/>
      <c r="V180" s="164"/>
    </row>
    <row r="181" ht="14.15" customHeight="1">
      <c r="C181" s="197"/>
      <c r="D181" s="495"/>
      <c r="E181" s="498"/>
      <c r="F181" s="822"/>
      <c r="G181" s="823"/>
      <c r="H181" s="823"/>
      <c r="I181" s="823"/>
      <c r="J181" s="823"/>
      <c r="K181" s="823"/>
      <c r="L181" s="823"/>
      <c r="M181" s="823"/>
      <c r="N181" s="823"/>
      <c r="O181" s="823"/>
      <c r="P181" s="823"/>
      <c r="Q181" s="823"/>
      <c r="R181" s="823"/>
      <c r="S181" s="823"/>
      <c r="T181" s="823"/>
      <c r="U181" s="824"/>
      <c r="V181" s="164"/>
    </row>
    <row r="182" ht="15" customHeight="1">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ht="15" customHeight="1">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ht="43.4" customHeight="1">
      <c r="C184" s="195"/>
      <c r="D184" s="494"/>
      <c r="E184" s="497"/>
      <c r="F184" s="511" t="s">
        <v>267</v>
      </c>
      <c r="G184" s="512"/>
      <c r="H184" s="512"/>
      <c r="I184" s="512"/>
      <c r="J184" s="512"/>
      <c r="K184" s="838">
        <f>+表紙!K208</f>
      </c>
      <c r="L184" s="838"/>
      <c r="M184" s="838"/>
      <c r="N184" s="838"/>
      <c r="O184" s="838"/>
      <c r="P184" s="198" t="s">
        <v>13</v>
      </c>
      <c r="Q184" s="828" t="s">
        <v>293</v>
      </c>
      <c r="R184" s="829"/>
      <c r="S184" s="829"/>
      <c r="T184" s="829"/>
      <c r="U184" s="830"/>
      <c r="V184" s="292"/>
      <c r="W184" s="292"/>
      <c r="X184" s="179"/>
    </row>
    <row r="185" ht="43.4" customHeight="1">
      <c r="C185" s="195"/>
      <c r="D185" s="494"/>
      <c r="E185" s="497"/>
      <c r="F185" s="263"/>
      <c r="G185" s="505" t="s">
        <v>223</v>
      </c>
      <c r="H185" s="506"/>
      <c r="I185" s="506"/>
      <c r="J185" s="506"/>
      <c r="K185" s="838">
        <f>+表紙!K209</f>
      </c>
      <c r="L185" s="838"/>
      <c r="M185" s="838"/>
      <c r="N185" s="838"/>
      <c r="O185" s="838"/>
      <c r="P185" s="346" t="s">
        <v>13</v>
      </c>
      <c r="Q185" s="831"/>
      <c r="R185" s="832"/>
      <c r="S185" s="832"/>
      <c r="T185" s="832"/>
      <c r="U185" s="833"/>
      <c r="V185" s="292"/>
      <c r="W185" s="292"/>
      <c r="X185" s="179"/>
    </row>
    <row r="186" ht="43.4" customHeight="1">
      <c r="C186" s="195"/>
      <c r="D186" s="494"/>
      <c r="E186" s="497"/>
      <c r="F186" s="263"/>
      <c r="G186" s="505" t="s">
        <v>224</v>
      </c>
      <c r="H186" s="506"/>
      <c r="I186" s="506"/>
      <c r="J186" s="506"/>
      <c r="K186" s="838">
        <f>+表紙!K210</f>
      </c>
      <c r="L186" s="838"/>
      <c r="M186" s="838"/>
      <c r="N186" s="838"/>
      <c r="O186" s="838"/>
      <c r="P186" s="346" t="s">
        <v>13</v>
      </c>
      <c r="Q186" s="831"/>
      <c r="R186" s="832"/>
      <c r="S186" s="832"/>
      <c r="T186" s="832"/>
      <c r="U186" s="833"/>
      <c r="V186" s="292"/>
      <c r="W186" s="292"/>
      <c r="X186" s="179"/>
    </row>
    <row r="187" ht="43.4" customHeight="1">
      <c r="C187" s="195"/>
      <c r="D187" s="494"/>
      <c r="E187" s="497"/>
      <c r="F187" s="263"/>
      <c r="G187" s="505" t="s">
        <v>408</v>
      </c>
      <c r="H187" s="506"/>
      <c r="I187" s="506"/>
      <c r="J187" s="506"/>
      <c r="K187" s="838">
        <f>+表紙!K211</f>
      </c>
      <c r="L187" s="838"/>
      <c r="M187" s="838"/>
      <c r="N187" s="838"/>
      <c r="O187" s="838"/>
      <c r="P187" s="346" t="s">
        <v>13</v>
      </c>
      <c r="Q187" s="831"/>
      <c r="R187" s="832"/>
      <c r="S187" s="832"/>
      <c r="T187" s="832"/>
      <c r="U187" s="833"/>
      <c r="V187" s="292"/>
      <c r="W187" s="292"/>
      <c r="X187" s="179"/>
    </row>
    <row r="188" ht="43.4" customHeight="1">
      <c r="C188" s="195"/>
      <c r="D188" s="494"/>
      <c r="E188" s="497"/>
      <c r="F188" s="264"/>
      <c r="G188" s="505" t="s">
        <v>409</v>
      </c>
      <c r="H188" s="506"/>
      <c r="I188" s="506"/>
      <c r="J188" s="506"/>
      <c r="K188" s="838">
        <f>+表紙!K212</f>
      </c>
      <c r="L188" s="838"/>
      <c r="M188" s="838"/>
      <c r="N188" s="838"/>
      <c r="O188" s="838"/>
      <c r="P188" s="346" t="s">
        <v>13</v>
      </c>
      <c r="Q188" s="834"/>
      <c r="R188" s="835"/>
      <c r="S188" s="835"/>
      <c r="T188" s="835"/>
      <c r="U188" s="836"/>
      <c r="V188" s="292"/>
      <c r="W188" s="292"/>
      <c r="X188" s="179"/>
    </row>
    <row r="189" ht="14.15" customHeight="1">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ht="14.15" customHeight="1">
      <c r="C190" s="195"/>
      <c r="D190" s="494"/>
      <c r="E190" s="497"/>
      <c r="F190" s="819">
        <f>IF(COUNTA(表紙!F214)=1,+表紙!F214,"")</f>
      </c>
      <c r="G190" s="820"/>
      <c r="H190" s="820"/>
      <c r="I190" s="820"/>
      <c r="J190" s="820"/>
      <c r="K190" s="820"/>
      <c r="L190" s="820"/>
      <c r="M190" s="820"/>
      <c r="N190" s="820"/>
      <c r="O190" s="820"/>
      <c r="P190" s="820"/>
      <c r="Q190" s="820"/>
      <c r="R190" s="820"/>
      <c r="S190" s="820"/>
      <c r="T190" s="820"/>
      <c r="U190" s="821"/>
      <c r="V190" s="164"/>
    </row>
    <row r="191" ht="14.15" customHeight="1">
      <c r="C191" s="195"/>
      <c r="D191" s="494"/>
      <c r="E191" s="497"/>
      <c r="F191" s="819"/>
      <c r="G191" s="820"/>
      <c r="H191" s="820"/>
      <c r="I191" s="820"/>
      <c r="J191" s="820"/>
      <c r="K191" s="820"/>
      <c r="L191" s="820"/>
      <c r="M191" s="820"/>
      <c r="N191" s="820"/>
      <c r="O191" s="820"/>
      <c r="P191" s="820"/>
      <c r="Q191" s="820"/>
      <c r="R191" s="820"/>
      <c r="S191" s="820"/>
      <c r="T191" s="820"/>
      <c r="U191" s="821"/>
      <c r="V191" s="164"/>
    </row>
    <row r="192" ht="14.15" customHeight="1">
      <c r="C192" s="195"/>
      <c r="D192" s="494"/>
      <c r="E192" s="497"/>
      <c r="F192" s="819"/>
      <c r="G192" s="820"/>
      <c r="H192" s="820"/>
      <c r="I192" s="820"/>
      <c r="J192" s="820"/>
      <c r="K192" s="820"/>
      <c r="L192" s="820"/>
      <c r="M192" s="820"/>
      <c r="N192" s="820"/>
      <c r="O192" s="820"/>
      <c r="P192" s="820"/>
      <c r="Q192" s="820"/>
      <c r="R192" s="820"/>
      <c r="S192" s="820"/>
      <c r="T192" s="820"/>
      <c r="U192" s="821"/>
      <c r="V192" s="164"/>
    </row>
    <row r="193" ht="14.15" customHeight="1">
      <c r="C193" s="195"/>
      <c r="D193" s="494"/>
      <c r="E193" s="497"/>
      <c r="F193" s="819"/>
      <c r="G193" s="820"/>
      <c r="H193" s="820"/>
      <c r="I193" s="820"/>
      <c r="J193" s="820"/>
      <c r="K193" s="820"/>
      <c r="L193" s="820"/>
      <c r="M193" s="820"/>
      <c r="N193" s="820"/>
      <c r="O193" s="820"/>
      <c r="P193" s="820"/>
      <c r="Q193" s="820"/>
      <c r="R193" s="820"/>
      <c r="S193" s="820"/>
      <c r="T193" s="820"/>
      <c r="U193" s="821"/>
      <c r="V193" s="164"/>
    </row>
    <row r="194" ht="14.15" customHeight="1">
      <c r="C194" s="195"/>
      <c r="D194" s="494"/>
      <c r="E194" s="497"/>
      <c r="F194" s="819"/>
      <c r="G194" s="820"/>
      <c r="H194" s="820"/>
      <c r="I194" s="820"/>
      <c r="J194" s="820"/>
      <c r="K194" s="820"/>
      <c r="L194" s="820"/>
      <c r="M194" s="820"/>
      <c r="N194" s="820"/>
      <c r="O194" s="820"/>
      <c r="P194" s="820"/>
      <c r="Q194" s="820"/>
      <c r="R194" s="820"/>
      <c r="S194" s="820"/>
      <c r="T194" s="820"/>
      <c r="U194" s="821"/>
      <c r="V194" s="164"/>
    </row>
    <row r="195" ht="14.15" customHeight="1">
      <c r="C195" s="195"/>
      <c r="D195" s="494"/>
      <c r="E195" s="497"/>
      <c r="F195" s="819"/>
      <c r="G195" s="820"/>
      <c r="H195" s="820"/>
      <c r="I195" s="820"/>
      <c r="J195" s="820"/>
      <c r="K195" s="820"/>
      <c r="L195" s="820"/>
      <c r="M195" s="820"/>
      <c r="N195" s="820"/>
      <c r="O195" s="820"/>
      <c r="P195" s="820"/>
      <c r="Q195" s="820"/>
      <c r="R195" s="820"/>
      <c r="S195" s="820"/>
      <c r="T195" s="820"/>
      <c r="U195" s="821"/>
      <c r="V195" s="164"/>
    </row>
    <row r="196" ht="14.15" customHeight="1">
      <c r="C196" s="195"/>
      <c r="D196" s="494"/>
      <c r="E196" s="497"/>
      <c r="F196" s="819"/>
      <c r="G196" s="820"/>
      <c r="H196" s="820"/>
      <c r="I196" s="820"/>
      <c r="J196" s="820"/>
      <c r="K196" s="820"/>
      <c r="L196" s="820"/>
      <c r="M196" s="820"/>
      <c r="N196" s="820"/>
      <c r="O196" s="820"/>
      <c r="P196" s="820"/>
      <c r="Q196" s="820"/>
      <c r="R196" s="820"/>
      <c r="S196" s="820"/>
      <c r="T196" s="820"/>
      <c r="U196" s="821"/>
      <c r="V196" s="164"/>
    </row>
    <row r="197" ht="14.15" customHeight="1">
      <c r="C197" s="195"/>
      <c r="D197" s="494"/>
      <c r="E197" s="497"/>
      <c r="F197" s="819"/>
      <c r="G197" s="820"/>
      <c r="H197" s="820"/>
      <c r="I197" s="820"/>
      <c r="J197" s="820"/>
      <c r="K197" s="820"/>
      <c r="L197" s="820"/>
      <c r="M197" s="820"/>
      <c r="N197" s="820"/>
      <c r="O197" s="820"/>
      <c r="P197" s="820"/>
      <c r="Q197" s="820"/>
      <c r="R197" s="820"/>
      <c r="S197" s="820"/>
      <c r="T197" s="820"/>
      <c r="U197" s="821"/>
      <c r="V197" s="164"/>
    </row>
    <row r="198" ht="14.15" customHeight="1">
      <c r="C198" s="197"/>
      <c r="D198" s="495"/>
      <c r="E198" s="498"/>
      <c r="F198" s="822"/>
      <c r="G198" s="823"/>
      <c r="H198" s="823"/>
      <c r="I198" s="823"/>
      <c r="J198" s="823"/>
      <c r="K198" s="823"/>
      <c r="L198" s="823"/>
      <c r="M198" s="823"/>
      <c r="N198" s="823"/>
      <c r="O198" s="823"/>
      <c r="P198" s="823"/>
      <c r="Q198" s="823"/>
      <c r="R198" s="823"/>
      <c r="S198" s="823"/>
      <c r="T198" s="823"/>
      <c r="U198" s="824"/>
      <c r="V198" s="164"/>
    </row>
    <row r="199" ht="18" customHeight="1">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ht="15" customHeight="1">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ht="45" customHeight="1">
      <c r="C201" s="195"/>
      <c r="D201" s="494"/>
      <c r="E201" s="497"/>
      <c r="F201" s="511" t="s">
        <v>267</v>
      </c>
      <c r="G201" s="512"/>
      <c r="H201" s="512"/>
      <c r="I201" s="512"/>
      <c r="J201" s="512"/>
      <c r="K201" s="838">
        <f>+表紙!K225</f>
      </c>
      <c r="L201" s="838"/>
      <c r="M201" s="838"/>
      <c r="N201" s="838"/>
      <c r="O201" s="838"/>
      <c r="P201" s="198" t="s">
        <v>13</v>
      </c>
      <c r="Q201" s="828" t="s">
        <v>366</v>
      </c>
      <c r="R201" s="829"/>
      <c r="S201" s="829"/>
      <c r="T201" s="829"/>
      <c r="U201" s="830"/>
      <c r="V201" s="98"/>
      <c r="W201" s="98"/>
      <c r="X201" s="179"/>
    </row>
    <row r="202" ht="45" customHeight="1">
      <c r="C202" s="195"/>
      <c r="D202" s="494"/>
      <c r="E202" s="497"/>
      <c r="F202" s="263"/>
      <c r="G202" s="505" t="s">
        <v>223</v>
      </c>
      <c r="H202" s="506"/>
      <c r="I202" s="506"/>
      <c r="J202" s="506"/>
      <c r="K202" s="838">
        <f>+表紙!K226</f>
      </c>
      <c r="L202" s="838"/>
      <c r="M202" s="838"/>
      <c r="N202" s="838"/>
      <c r="O202" s="838"/>
      <c r="P202" s="346" t="s">
        <v>13</v>
      </c>
      <c r="Q202" s="831"/>
      <c r="R202" s="832"/>
      <c r="S202" s="832"/>
      <c r="T202" s="832"/>
      <c r="U202" s="833"/>
      <c r="V202" s="98"/>
      <c r="W202" s="98"/>
      <c r="X202" s="179"/>
    </row>
    <row r="203" ht="45" customHeight="1">
      <c r="C203" s="195"/>
      <c r="D203" s="494"/>
      <c r="E203" s="497"/>
      <c r="F203" s="263"/>
      <c r="G203" s="505" t="s">
        <v>224</v>
      </c>
      <c r="H203" s="506"/>
      <c r="I203" s="506"/>
      <c r="J203" s="506"/>
      <c r="K203" s="838">
        <f>+表紙!K227</f>
      </c>
      <c r="L203" s="838"/>
      <c r="M203" s="838"/>
      <c r="N203" s="838"/>
      <c r="O203" s="838"/>
      <c r="P203" s="346" t="s">
        <v>13</v>
      </c>
      <c r="Q203" s="831"/>
      <c r="R203" s="832"/>
      <c r="S203" s="832"/>
      <c r="T203" s="832"/>
      <c r="U203" s="833"/>
      <c r="V203" s="98"/>
      <c r="W203" s="98"/>
      <c r="X203" s="179"/>
    </row>
    <row r="204" ht="45" customHeight="1">
      <c r="C204" s="195"/>
      <c r="D204" s="494"/>
      <c r="E204" s="497"/>
      <c r="F204" s="263"/>
      <c r="G204" s="505" t="s">
        <v>408</v>
      </c>
      <c r="H204" s="506"/>
      <c r="I204" s="506"/>
      <c r="J204" s="506"/>
      <c r="K204" s="838">
        <f>+表紙!K228</f>
      </c>
      <c r="L204" s="838"/>
      <c r="M204" s="838"/>
      <c r="N204" s="838"/>
      <c r="O204" s="838"/>
      <c r="P204" s="346" t="s">
        <v>13</v>
      </c>
      <c r="Q204" s="831"/>
      <c r="R204" s="832"/>
      <c r="S204" s="832"/>
      <c r="T204" s="832"/>
      <c r="U204" s="833"/>
      <c r="V204" s="98"/>
      <c r="W204" s="98"/>
      <c r="X204" s="179"/>
    </row>
    <row r="205" ht="45" customHeight="1">
      <c r="C205" s="195"/>
      <c r="D205" s="494"/>
      <c r="E205" s="497"/>
      <c r="F205" s="264"/>
      <c r="G205" s="505" t="s">
        <v>409</v>
      </c>
      <c r="H205" s="506"/>
      <c r="I205" s="506"/>
      <c r="J205" s="506"/>
      <c r="K205" s="838">
        <f>+表紙!K229</f>
      </c>
      <c r="L205" s="838"/>
      <c r="M205" s="838"/>
      <c r="N205" s="838"/>
      <c r="O205" s="838"/>
      <c r="P205" s="346" t="s">
        <v>13</v>
      </c>
      <c r="Q205" s="834"/>
      <c r="R205" s="835"/>
      <c r="S205" s="835"/>
      <c r="T205" s="835"/>
      <c r="U205" s="836"/>
      <c r="V205" s="98"/>
      <c r="W205" s="98"/>
      <c r="X205" s="179"/>
    </row>
    <row r="206" ht="14.15" customHeight="1">
      <c r="C206" s="195"/>
      <c r="D206" s="494"/>
      <c r="E206" s="497"/>
      <c r="F206" s="180" t="s">
        <v>247</v>
      </c>
      <c r="G206" s="37"/>
      <c r="H206" s="37"/>
      <c r="I206" s="35"/>
      <c r="J206" s="35"/>
      <c r="K206" s="35"/>
      <c r="L206" s="36"/>
      <c r="M206" s="36"/>
      <c r="N206" s="36"/>
      <c r="O206" s="37"/>
      <c r="P206" s="37"/>
      <c r="Q206" s="37"/>
      <c r="R206" s="37"/>
      <c r="S206" s="35"/>
      <c r="T206" s="35"/>
      <c r="U206" s="38"/>
      <c r="V206" s="179"/>
    </row>
    <row r="207" ht="14.15" customHeight="1">
      <c r="C207" s="195"/>
      <c r="D207" s="494"/>
      <c r="E207" s="497"/>
      <c r="F207" s="819">
        <f>IF(COUNTA(表紙!F231)=1,+表紙!F231,"")</f>
      </c>
      <c r="G207" s="820"/>
      <c r="H207" s="820"/>
      <c r="I207" s="820"/>
      <c r="J207" s="820"/>
      <c r="K207" s="820"/>
      <c r="L207" s="820"/>
      <c r="M207" s="820"/>
      <c r="N207" s="820"/>
      <c r="O207" s="820"/>
      <c r="P207" s="820"/>
      <c r="Q207" s="820"/>
      <c r="R207" s="820"/>
      <c r="S207" s="820"/>
      <c r="T207" s="820"/>
      <c r="U207" s="821"/>
      <c r="V207" s="179"/>
    </row>
    <row r="208" ht="14.15" customHeight="1">
      <c r="C208" s="195"/>
      <c r="D208" s="494"/>
      <c r="E208" s="497"/>
      <c r="F208" s="819"/>
      <c r="G208" s="820"/>
      <c r="H208" s="820"/>
      <c r="I208" s="820"/>
      <c r="J208" s="820"/>
      <c r="K208" s="820"/>
      <c r="L208" s="820"/>
      <c r="M208" s="820"/>
      <c r="N208" s="820"/>
      <c r="O208" s="820"/>
      <c r="P208" s="820"/>
      <c r="Q208" s="820"/>
      <c r="R208" s="820"/>
      <c r="S208" s="820"/>
      <c r="T208" s="820"/>
      <c r="U208" s="821"/>
      <c r="V208" s="179"/>
    </row>
    <row r="209" ht="14.15" customHeight="1">
      <c r="C209" s="195"/>
      <c r="D209" s="494"/>
      <c r="E209" s="497"/>
      <c r="F209" s="819"/>
      <c r="G209" s="820"/>
      <c r="H209" s="820"/>
      <c r="I209" s="820"/>
      <c r="J209" s="820"/>
      <c r="K209" s="820"/>
      <c r="L209" s="820"/>
      <c r="M209" s="820"/>
      <c r="N209" s="820"/>
      <c r="O209" s="820"/>
      <c r="P209" s="820"/>
      <c r="Q209" s="820"/>
      <c r="R209" s="820"/>
      <c r="S209" s="820"/>
      <c r="T209" s="820"/>
      <c r="U209" s="821"/>
      <c r="V209" s="179"/>
    </row>
    <row r="210" ht="14.15" customHeight="1">
      <c r="C210" s="195"/>
      <c r="D210" s="494"/>
      <c r="E210" s="497"/>
      <c r="F210" s="819"/>
      <c r="G210" s="820"/>
      <c r="H210" s="820"/>
      <c r="I210" s="820"/>
      <c r="J210" s="820"/>
      <c r="K210" s="820"/>
      <c r="L210" s="820"/>
      <c r="M210" s="820"/>
      <c r="N210" s="820"/>
      <c r="O210" s="820"/>
      <c r="P210" s="820"/>
      <c r="Q210" s="820"/>
      <c r="R210" s="820"/>
      <c r="S210" s="820"/>
      <c r="T210" s="820"/>
      <c r="U210" s="821"/>
      <c r="V210" s="179"/>
    </row>
    <row r="211" ht="14.15" customHeight="1">
      <c r="C211" s="195"/>
      <c r="D211" s="494"/>
      <c r="E211" s="497"/>
      <c r="F211" s="819"/>
      <c r="G211" s="820"/>
      <c r="H211" s="820"/>
      <c r="I211" s="820"/>
      <c r="J211" s="820"/>
      <c r="K211" s="820"/>
      <c r="L211" s="820"/>
      <c r="M211" s="820"/>
      <c r="N211" s="820"/>
      <c r="O211" s="820"/>
      <c r="P211" s="820"/>
      <c r="Q211" s="820"/>
      <c r="R211" s="820"/>
      <c r="S211" s="820"/>
      <c r="T211" s="820"/>
      <c r="U211" s="821"/>
      <c r="V211" s="179"/>
    </row>
    <row r="212" ht="14.15" customHeight="1">
      <c r="C212" s="195"/>
      <c r="D212" s="494"/>
      <c r="E212" s="497"/>
      <c r="F212" s="819"/>
      <c r="G212" s="820"/>
      <c r="H212" s="820"/>
      <c r="I212" s="820"/>
      <c r="J212" s="820"/>
      <c r="K212" s="820"/>
      <c r="L212" s="820"/>
      <c r="M212" s="820"/>
      <c r="N212" s="820"/>
      <c r="O212" s="820"/>
      <c r="P212" s="820"/>
      <c r="Q212" s="820"/>
      <c r="R212" s="820"/>
      <c r="S212" s="820"/>
      <c r="T212" s="820"/>
      <c r="U212" s="821"/>
      <c r="V212" s="179"/>
    </row>
    <row r="213" ht="14.15" customHeight="1">
      <c r="C213" s="195"/>
      <c r="D213" s="494"/>
      <c r="E213" s="497"/>
      <c r="F213" s="819"/>
      <c r="G213" s="820"/>
      <c r="H213" s="820"/>
      <c r="I213" s="820"/>
      <c r="J213" s="820"/>
      <c r="K213" s="820"/>
      <c r="L213" s="820"/>
      <c r="M213" s="820"/>
      <c r="N213" s="820"/>
      <c r="O213" s="820"/>
      <c r="P213" s="820"/>
      <c r="Q213" s="820"/>
      <c r="R213" s="820"/>
      <c r="S213" s="820"/>
      <c r="T213" s="820"/>
      <c r="U213" s="821"/>
      <c r="V213" s="179"/>
    </row>
    <row r="214" ht="14.15" customHeight="1">
      <c r="C214" s="195"/>
      <c r="D214" s="494"/>
      <c r="E214" s="497"/>
      <c r="F214" s="819"/>
      <c r="G214" s="820"/>
      <c r="H214" s="820"/>
      <c r="I214" s="820"/>
      <c r="J214" s="820"/>
      <c r="K214" s="820"/>
      <c r="L214" s="820"/>
      <c r="M214" s="820"/>
      <c r="N214" s="820"/>
      <c r="O214" s="820"/>
      <c r="P214" s="820"/>
      <c r="Q214" s="820"/>
      <c r="R214" s="820"/>
      <c r="S214" s="820"/>
      <c r="T214" s="820"/>
      <c r="U214" s="821"/>
      <c r="V214" s="179"/>
    </row>
    <row r="215" ht="14.15" customHeight="1">
      <c r="C215" s="195"/>
      <c r="D215" s="494"/>
      <c r="E215" s="497"/>
      <c r="F215" s="822"/>
      <c r="G215" s="823"/>
      <c r="H215" s="823"/>
      <c r="I215" s="823"/>
      <c r="J215" s="823"/>
      <c r="K215" s="823"/>
      <c r="L215" s="823"/>
      <c r="M215" s="823"/>
      <c r="N215" s="823"/>
      <c r="O215" s="823"/>
      <c r="P215" s="823"/>
      <c r="Q215" s="823"/>
      <c r="R215" s="823"/>
      <c r="S215" s="823"/>
      <c r="T215" s="823"/>
      <c r="U215" s="824"/>
      <c r="V215" s="179"/>
    </row>
    <row r="216" ht="60" customHeight="1">
      <c r="C216" s="825" t="s">
        <v>15</v>
      </c>
      <c r="D216" s="826"/>
      <c r="E216" s="827"/>
      <c r="F216" s="29"/>
      <c r="G216" s="29"/>
      <c r="H216" s="29"/>
      <c r="I216" s="30"/>
      <c r="J216" s="30"/>
      <c r="K216" s="30"/>
      <c r="L216" s="31"/>
      <c r="M216" s="31"/>
      <c r="N216" s="31"/>
      <c r="O216" s="32"/>
      <c r="P216" s="32"/>
      <c r="Q216" s="32"/>
      <c r="R216" s="32"/>
      <c r="S216" s="30"/>
      <c r="T216" s="300"/>
      <c r="U216" s="301"/>
    </row>
    <row r="217" ht="20.15" customHeight="1">
      <c r="C217" s="356"/>
      <c r="D217" s="357"/>
      <c r="E217" s="357"/>
      <c r="F217" s="34"/>
      <c r="G217" s="34"/>
      <c r="H217" s="34"/>
      <c r="I217" s="35"/>
      <c r="J217" s="35"/>
      <c r="K217" s="35"/>
      <c r="L217" s="36"/>
      <c r="M217" s="36"/>
      <c r="N217" s="36"/>
      <c r="O217" s="37"/>
      <c r="P217" s="37"/>
      <c r="Q217" s="37"/>
      <c r="R217" s="37"/>
      <c r="S217" s="35"/>
      <c r="T217" s="291"/>
      <c r="U217" s="291"/>
    </row>
    <row r="218" ht="20.15" customHeight="1">
      <c r="C218" s="358"/>
      <c r="D218" s="359"/>
      <c r="E218" s="359"/>
      <c r="I218" s="291"/>
      <c r="J218" s="291"/>
      <c r="K218" s="291"/>
      <c r="L218" s="25"/>
      <c r="M218" s="25"/>
      <c r="N218" s="25"/>
      <c r="O218" s="193"/>
      <c r="P218" s="193"/>
      <c r="Q218" s="193"/>
      <c r="R218" s="193"/>
      <c r="S218" s="291"/>
      <c r="T218" s="291"/>
      <c r="U218" s="291"/>
    </row>
    <row r="219" ht="20.15" customHeight="1">
      <c r="C219" s="358"/>
      <c r="D219" s="359"/>
      <c r="E219" s="359"/>
      <c r="I219" s="291"/>
      <c r="J219" s="291"/>
      <c r="K219" s="291"/>
      <c r="L219" s="25"/>
      <c r="M219" s="25"/>
      <c r="N219" s="25"/>
      <c r="O219" s="193"/>
      <c r="P219" s="193"/>
      <c r="Q219" s="193"/>
      <c r="R219" s="193"/>
      <c r="S219" s="291"/>
      <c r="T219" s="291"/>
      <c r="U219" s="291"/>
    </row>
    <row r="220" ht="20.15" customHeight="1">
      <c r="C220" s="358"/>
      <c r="D220" s="359"/>
      <c r="E220" s="359"/>
      <c r="I220" s="291"/>
      <c r="J220" s="291"/>
      <c r="K220" s="291"/>
      <c r="L220" s="25"/>
      <c r="M220" s="25"/>
      <c r="N220" s="25"/>
      <c r="O220" s="193"/>
      <c r="P220" s="193"/>
      <c r="Q220" s="193"/>
      <c r="R220" s="193"/>
      <c r="S220" s="291"/>
      <c r="T220" s="291"/>
      <c r="U220" s="291"/>
    </row>
    <row r="221" ht="20.15" customHeight="1">
      <c r="C221" s="358"/>
      <c r="D221" s="359"/>
      <c r="E221" s="359"/>
      <c r="I221" s="291"/>
      <c r="J221" s="291"/>
      <c r="K221" s="291"/>
      <c r="L221" s="25"/>
      <c r="M221" s="25"/>
      <c r="N221" s="25"/>
      <c r="O221" s="193"/>
      <c r="P221" s="193"/>
      <c r="Q221" s="193"/>
      <c r="R221" s="193"/>
      <c r="S221" s="291"/>
      <c r="T221" s="291"/>
      <c r="U221" s="291"/>
    </row>
    <row r="222" ht="20.15" customHeight="1">
      <c r="C222" s="486" t="s">
        <v>420</v>
      </c>
      <c r="D222" s="486"/>
      <c r="E222" s="486"/>
      <c r="F222" s="486"/>
      <c r="G222" s="486"/>
      <c r="H222" s="486"/>
      <c r="I222" s="486"/>
      <c r="J222" s="486"/>
      <c r="K222" s="486"/>
      <c r="L222" s="486"/>
      <c r="M222" s="486"/>
      <c r="N222" s="486"/>
      <c r="O222" s="486"/>
      <c r="P222" s="486"/>
      <c r="Q222" s="486"/>
      <c r="R222" s="486"/>
      <c r="S222" s="486"/>
      <c r="T222" s="486"/>
      <c r="U222" s="486"/>
    </row>
    <row r="223" ht="13">
      <c r="C223" s="180" t="s">
        <v>268</v>
      </c>
      <c r="D223" s="5"/>
      <c r="E223" s="5"/>
      <c r="F223" s="34"/>
      <c r="G223" s="34"/>
      <c r="H223" s="34"/>
      <c r="I223" s="35"/>
      <c r="J223" s="35"/>
      <c r="K223" s="35"/>
      <c r="L223" s="36"/>
      <c r="M223" s="36"/>
      <c r="N223" s="36"/>
      <c r="O223" s="37"/>
      <c r="P223" s="37"/>
      <c r="Q223" s="37"/>
      <c r="R223" s="37"/>
      <c r="S223" s="35"/>
      <c r="T223" s="35"/>
      <c r="U223" s="38"/>
    </row>
    <row r="224" ht="15" customHeight="1">
      <c r="A224" s="22">
        <v>11</v>
      </c>
      <c r="C224" s="265"/>
      <c r="D224" s="39"/>
      <c r="E224" s="39"/>
      <c r="F224" s="39"/>
      <c r="G224" s="39"/>
      <c r="H224" s="39"/>
      <c r="I224" s="39"/>
      <c r="J224" s="39"/>
      <c r="K224" s="39"/>
      <c r="L224" s="39"/>
      <c r="M224" s="39"/>
      <c r="N224" s="39"/>
      <c r="O224" s="39"/>
      <c r="P224" s="39"/>
      <c r="Q224" s="39"/>
      <c r="R224" s="39"/>
      <c r="S224" s="39"/>
      <c r="T224" s="39"/>
      <c r="U224" s="40"/>
    </row>
    <row r="225" ht="24" customHeight="1">
      <c r="C225" s="200">
        <v>1</v>
      </c>
      <c r="D225" s="484" t="s">
        <v>438</v>
      </c>
      <c r="E225" s="484"/>
      <c r="F225" s="484"/>
      <c r="G225" s="484"/>
      <c r="H225" s="484"/>
      <c r="I225" s="484"/>
      <c r="J225" s="484"/>
      <c r="K225" s="484"/>
      <c r="L225" s="484"/>
      <c r="M225" s="484"/>
      <c r="N225" s="484"/>
      <c r="O225" s="484"/>
      <c r="P225" s="484"/>
      <c r="Q225" s="484"/>
      <c r="R225" s="484"/>
      <c r="S225" s="484"/>
      <c r="T225" s="484"/>
      <c r="U225" s="485"/>
    </row>
    <row r="226" ht="41.15" customHeight="1">
      <c r="C226" s="200"/>
      <c r="D226" s="484" t="s">
        <v>439</v>
      </c>
      <c r="E226" s="484"/>
      <c r="F226" s="484"/>
      <c r="G226" s="484"/>
      <c r="H226" s="484"/>
      <c r="I226" s="484"/>
      <c r="J226" s="484"/>
      <c r="K226" s="484"/>
      <c r="L226" s="484"/>
      <c r="M226" s="484"/>
      <c r="N226" s="484"/>
      <c r="O226" s="484"/>
      <c r="P226" s="484"/>
      <c r="Q226" s="484"/>
      <c r="R226" s="484"/>
      <c r="S226" s="484"/>
      <c r="T226" s="484"/>
      <c r="U226" s="485"/>
    </row>
    <row r="227" ht="15" customHeight="1">
      <c r="C227" s="200">
        <v>2</v>
      </c>
      <c r="D227" s="201" t="s">
        <v>440</v>
      </c>
      <c r="E227" s="350"/>
      <c r="F227" s="350"/>
      <c r="G227" s="350"/>
      <c r="H227" s="350"/>
      <c r="I227" s="350"/>
      <c r="J227" s="350"/>
      <c r="K227" s="350"/>
      <c r="L227" s="350"/>
      <c r="M227" s="350"/>
      <c r="N227" s="350"/>
      <c r="O227" s="350"/>
      <c r="P227" s="350"/>
      <c r="Q227" s="350"/>
      <c r="R227" s="350"/>
      <c r="S227" s="350"/>
      <c r="T227" s="350"/>
      <c r="U227" s="351"/>
    </row>
    <row r="228" ht="15" customHeight="1">
      <c r="C228" s="200">
        <v>3</v>
      </c>
      <c r="D228" s="201" t="s">
        <v>269</v>
      </c>
      <c r="E228" s="350"/>
      <c r="F228" s="350"/>
      <c r="G228" s="350"/>
      <c r="H228" s="350"/>
      <c r="I228" s="350"/>
      <c r="J228" s="350"/>
      <c r="K228" s="350"/>
      <c r="L228" s="350"/>
      <c r="M228" s="350"/>
      <c r="N228" s="350"/>
      <c r="O228" s="350"/>
      <c r="P228" s="350"/>
      <c r="Q228" s="350"/>
      <c r="R228" s="350"/>
      <c r="S228" s="350"/>
      <c r="T228" s="350"/>
      <c r="U228" s="351"/>
    </row>
    <row r="229" ht="15" customHeight="1">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ht="39" customHeight="1">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ht="30" customHeight="1">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ht="41.15" customHeight="1">
      <c r="C232" s="200">
        <v>4</v>
      </c>
      <c r="D232" s="484" t="s">
        <v>276</v>
      </c>
      <c r="E232" s="484"/>
      <c r="F232" s="484"/>
      <c r="G232" s="484"/>
      <c r="H232" s="484"/>
      <c r="I232" s="484"/>
      <c r="J232" s="484"/>
      <c r="K232" s="484"/>
      <c r="L232" s="484"/>
      <c r="M232" s="484"/>
      <c r="N232" s="484"/>
      <c r="O232" s="484"/>
      <c r="P232" s="484"/>
      <c r="Q232" s="484"/>
      <c r="R232" s="484"/>
      <c r="S232" s="484"/>
      <c r="T232" s="484"/>
      <c r="U232" s="485"/>
    </row>
    <row r="233" ht="76.4" customHeight="1">
      <c r="C233" s="200">
        <v>5</v>
      </c>
      <c r="D233" s="484" t="s">
        <v>406</v>
      </c>
      <c r="E233" s="484"/>
      <c r="F233" s="484"/>
      <c r="G233" s="484"/>
      <c r="H233" s="484"/>
      <c r="I233" s="484"/>
      <c r="J233" s="484"/>
      <c r="K233" s="484"/>
      <c r="L233" s="484"/>
      <c r="M233" s="484"/>
      <c r="N233" s="484"/>
      <c r="O233" s="484"/>
      <c r="P233" s="484"/>
      <c r="Q233" s="484"/>
      <c r="R233" s="484"/>
      <c r="S233" s="484"/>
      <c r="T233" s="484"/>
      <c r="U233" s="485"/>
    </row>
    <row r="234" ht="41.15" customHeight="1">
      <c r="C234" s="200">
        <v>6</v>
      </c>
      <c r="D234" s="484" t="s">
        <v>277</v>
      </c>
      <c r="E234" s="484"/>
      <c r="F234" s="484"/>
      <c r="G234" s="484"/>
      <c r="H234" s="484"/>
      <c r="I234" s="484"/>
      <c r="J234" s="484"/>
      <c r="K234" s="484"/>
      <c r="L234" s="484"/>
      <c r="M234" s="484"/>
      <c r="N234" s="484"/>
      <c r="O234" s="484"/>
      <c r="P234" s="484"/>
      <c r="Q234" s="484"/>
      <c r="R234" s="484"/>
      <c r="S234" s="484"/>
      <c r="T234" s="484"/>
      <c r="U234" s="485"/>
    </row>
    <row r="235" ht="15" customHeight="1">
      <c r="C235" s="200">
        <v>7</v>
      </c>
      <c r="D235" s="201" t="s">
        <v>407</v>
      </c>
      <c r="E235" s="350"/>
      <c r="F235" s="350"/>
      <c r="G235" s="350"/>
      <c r="H235" s="350"/>
      <c r="I235" s="350"/>
      <c r="J235" s="350"/>
      <c r="K235" s="350"/>
      <c r="L235" s="350"/>
      <c r="M235" s="350"/>
      <c r="N235" s="350"/>
      <c r="O235" s="350"/>
      <c r="P235" s="350"/>
      <c r="Q235" s="350"/>
      <c r="R235" s="350"/>
      <c r="S235" s="350"/>
      <c r="T235" s="350"/>
      <c r="U235" s="351"/>
    </row>
    <row r="236" ht="15" customHeight="1">
      <c r="C236" s="203"/>
      <c r="D236" s="41"/>
      <c r="E236" s="41"/>
      <c r="F236" s="41"/>
      <c r="G236" s="41"/>
      <c r="H236" s="41"/>
      <c r="I236" s="41"/>
      <c r="J236" s="41"/>
      <c r="K236" s="41"/>
      <c r="L236" s="41"/>
      <c r="M236" s="41"/>
      <c r="N236" s="41"/>
      <c r="O236" s="41"/>
      <c r="P236" s="41"/>
      <c r="Q236" s="41"/>
      <c r="R236" s="41"/>
      <c r="S236" s="41"/>
      <c r="T236" s="41"/>
      <c r="U236" s="42"/>
    </row>
    <row r="237" ht="15" customHeight="1"/>
    <row r="238" ht="23.25" customHeight="1"/>
    <row r="239" ht="23.25" customHeight="1"/>
    <row r="240" ht="23.25" customHeight="1"/>
    <row r="241" ht="23.25" customHeight="1"/>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7" top="0.5511811023622047" bottom="0.5511811023622047" header="0" footer="0.511811023622047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23"/>
  <dimension ref="B2:D14"/>
  <sheetViews>
    <sheetView showGridLines="0" zoomScaleNormal="100" workbookViewId="0">
      <selection pane="topLeft" activeCell="B1" sqref="B1"/>
    </sheetView>
  </sheetViews>
  <sheetFormatPr defaultRowHeight="13"/>
  <cols>
    <col min="2" max="2" width="17.6328125" customWidth="1"/>
    <col min="3" max="3" width="65.6328125" customWidth="1"/>
    <col min="4" max="4" width="1.6328125" customWidth="1"/>
  </cols>
  <sheetData>
    <row r="2">
      <c r="B2" t="s">
        <v>162</v>
      </c>
    </row>
    <row r="4" ht="65.15" customHeight="1">
      <c r="B4" s="910" t="s">
        <v>170</v>
      </c>
      <c r="C4" s="910"/>
    </row>
    <row r="5" ht="13.5" thickBot="1">
      <c r="B5" s="6"/>
    </row>
    <row r="6">
      <c r="B6" s="105" t="s">
        <v>160</v>
      </c>
      <c r="C6" s="7" t="s">
        <v>161</v>
      </c>
    </row>
    <row r="7" ht="115" customHeight="1">
      <c r="B7" s="106" t="s">
        <v>52</v>
      </c>
      <c r="C7" s="8" t="s">
        <v>163</v>
      </c>
    </row>
    <row r="8" ht="125.15" customHeight="1">
      <c r="B8" s="107" t="s">
        <v>53</v>
      </c>
      <c r="C8" s="8" t="s">
        <v>164</v>
      </c>
    </row>
    <row r="9" ht="75" customHeight="1">
      <c r="B9" s="108" t="s">
        <v>54</v>
      </c>
      <c r="C9" s="8" t="s">
        <v>165</v>
      </c>
    </row>
    <row r="10" ht="65.15" customHeight="1">
      <c r="B10" s="108" t="s">
        <v>55</v>
      </c>
      <c r="C10" s="8" t="s">
        <v>166</v>
      </c>
    </row>
    <row r="11" ht="40" customHeight="1">
      <c r="B11" s="108" t="s">
        <v>56</v>
      </c>
      <c r="C11" s="8" t="s">
        <v>167</v>
      </c>
    </row>
    <row r="12" ht="30" customHeight="1">
      <c r="B12" s="108" t="s">
        <v>57</v>
      </c>
      <c r="C12" s="8" t="s">
        <v>168</v>
      </c>
    </row>
    <row r="13" ht="30" customHeight="1" thickBot="1">
      <c r="B13" s="109" t="s">
        <v>58</v>
      </c>
      <c r="C13" s="9" t="s">
        <v>169</v>
      </c>
      <c r="D13" s="110"/>
    </row>
    <row r="14" ht="60" customHeight="1">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7" right="0.7874015748031497" top="0.9842519685039369" bottom="0.9842519685039369" header="0.5118110236220472" footer="0.511811023622047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3">
    <pageSetUpPr fitToPage="1"/>
  </sheetPr>
  <dimension ref="B1:BI76"/>
  <sheetViews>
    <sheetView showGridLines="0" zoomScaleNormal="100" workbookViewId="0">
      <selection pane="topLeft" activeCell="B2" sqref="B2:G3"/>
    </sheetView>
  </sheetViews>
  <sheetFormatPr defaultColWidth="9" defaultRowHeight="1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16384" width="9" style="45" customWidth="1"/>
  </cols>
  <sheetData>
    <row r="1" ht="27" customHeight="1">
      <c r="F1" s="44"/>
      <c r="R1" s="92" t="s">
        <v>96</v>
      </c>
      <c r="S1" s="92" t="s">
        <v>352</v>
      </c>
    </row>
    <row r="2" ht="12" customHeight="1" thickBot="1">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ht="13.4" customHeight="1">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ht="13.5"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f>+表紙!Q29</f>
      </c>
      <c r="AS4" s="731"/>
      <c r="AT4" s="323">
        <f>+表紙!T29</f>
      </c>
      <c r="AU4" s="114"/>
    </row>
    <row r="5"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f>+表紙!F48</f>
      </c>
      <c r="AF5" s="732"/>
      <c r="AG5" s="732"/>
      <c r="AH5" s="732"/>
      <c r="AI5" s="732"/>
      <c r="AJ5" s="732"/>
      <c r="AK5" s="732"/>
      <c r="AL5" s="732"/>
      <c r="AM5" s="732"/>
      <c r="AN5" s="732"/>
      <c r="AO5" s="732"/>
      <c r="AP5" s="732"/>
      <c r="AQ5" s="732"/>
      <c r="AR5" s="732"/>
      <c r="AS5" s="732"/>
      <c r="AT5" s="732"/>
      <c r="AU5" s="732"/>
    </row>
    <row r="6" ht="24.75" customHeight="1" thickBot="1">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ht="28.4" customHeight="1" thickBot="1">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ht="28.4" customHeight="1" thickBot="1" thickTop="1">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ht="24.75" customHeight="1" thickBot="1" thickTop="1">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ht="24.75" customHeight="1" thickBot="1" thickTop="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ht="27" customHeight="1" thickBot="1" thickTop="1">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ht="24.75" customHeight="1" thickBot="1" thickTop="1">
      <c r="F12" s="748">
        <f>+ROUND(O12,1)+ROUND(O15,1)+ROUND(O18,1)+ROUND(O24,1)+O27-ROUND(F15,1)</f>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ht="24.75" customHeight="1" thickBot="1" thickTop="1">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ht="27" customHeight="1" thickBot="1" thickTop="1">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ht="24.75" customHeight="1" thickBot="1">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ht="24.75" customHeight="1" thickBot="1" thickTop="1">
      <c r="J16" s="61"/>
      <c r="K16" s="58"/>
      <c r="L16" s="711"/>
      <c r="M16" s="61"/>
      <c r="O16" s="659">
        <f>+IF(X18=0,"",IF(X18-O18=X18,"エラー！：⑥残さ物量があるのに、④自ら中間処理した量がゼロになっています",""))</f>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ht="27" customHeight="1" thickBot="1" thickTop="1">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ht="24.75" customHeight="1" thickBot="1">
      <c r="J18" s="61"/>
      <c r="K18" s="58"/>
      <c r="L18" s="711"/>
      <c r="M18" s="61"/>
      <c r="O18" s="655">
        <v>0</v>
      </c>
      <c r="P18" s="719"/>
      <c r="Q18" s="719"/>
      <c r="R18" s="719"/>
      <c r="S18" s="57" t="s">
        <v>14</v>
      </c>
      <c r="T18"/>
      <c r="U18" s="270"/>
      <c r="V18"/>
      <c r="W18" s="213"/>
      <c r="X18" s="668">
        <f>+ROUND(AG9,1)+ROUND(AG12,1)+ROUND(AG15,1)+AG18</f>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ht="24.75" customHeight="1" thickBot="1" thickTop="1">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ht="27" customHeight="1" thickBot="1" thickTop="1">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ht="24.75" customHeight="1" thickBot="1">
      <c r="B21" s="687"/>
      <c r="C21" s="687"/>
      <c r="D21" s="687"/>
      <c r="E21" s="687"/>
      <c r="F21" s="687"/>
      <c r="G21" s="687"/>
      <c r="H21" s="687"/>
      <c r="J21" s="61"/>
      <c r="K21" s="58"/>
      <c r="L21" s="711"/>
      <c r="M21" s="61"/>
      <c r="O21" s="655">
        <v>0</v>
      </c>
      <c r="P21" s="720"/>
      <c r="Q21" s="720"/>
      <c r="R21" s="720"/>
      <c r="S21" s="57" t="s">
        <v>13</v>
      </c>
      <c r="T21" s="135"/>
      <c r="U21" s="135"/>
      <c r="V21" s="135"/>
      <c r="W21" s="135"/>
      <c r="X21" s="668">
        <f>+O18-X18</f>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ht="24.75" customHeight="1" thickBot="1" thickTop="1">
      <c r="B22" s="688"/>
      <c r="C22" s="688"/>
      <c r="D22" s="688"/>
      <c r="E22" s="688"/>
      <c r="F22" s="688"/>
      <c r="G22" s="688"/>
      <c r="H22" s="688"/>
      <c r="J22" s="61"/>
      <c r="K22" s="58"/>
      <c r="L22" s="711"/>
      <c r="M22" s="61"/>
      <c r="O22" s="672">
        <f>+IF(O21=0,"",IF(O18&lt;O21,"エラー !：④の内数である⑤の量が④を超えています",""))</f>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ht="27" customHeight="1" thickBot="1" thickTop="1">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ht="27" customHeight="1" thickBot="1">
      <c r="B24" s="690" t="s">
        <v>200</v>
      </c>
      <c r="C24" s="679"/>
      <c r="D24" s="679"/>
      <c r="E24" s="680"/>
      <c r="F24" s="673">
        <v>2406.6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2165.9</v>
      </c>
      <c r="AS24" s="669"/>
      <c r="AT24" s="669"/>
      <c r="AU24" s="57" t="s">
        <v>13</v>
      </c>
    </row>
    <row r="25" ht="27" customHeight="1" thickBot="1">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ht="27" customHeight="1" thickBot="1" thickTop="1">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ht="27" customHeight="1" thickBot="1">
      <c r="B27" s="691" t="s">
        <v>371</v>
      </c>
      <c r="C27" s="692"/>
      <c r="D27" s="692"/>
      <c r="E27" s="693"/>
      <c r="F27" s="673">
        <v>0</v>
      </c>
      <c r="G27" s="674"/>
      <c r="H27" s="214" t="s">
        <v>198</v>
      </c>
      <c r="L27" s="682"/>
      <c r="O27" s="684">
        <f>+Q30+ROUND(Q33,1)</f>
        <v>2165.9</v>
      </c>
      <c r="P27" s="718"/>
      <c r="Q27" s="718"/>
      <c r="R27" s="718"/>
      <c r="S27" s="49" t="s">
        <v>38</v>
      </c>
      <c r="T27" s="70"/>
      <c r="U27" s="70"/>
      <c r="X27" s="68" t="s">
        <v>39</v>
      </c>
      <c r="Y27" s="71"/>
      <c r="AG27" s="58"/>
      <c r="AH27" s="58"/>
      <c r="AI27" s="58"/>
      <c r="AJ27" s="58"/>
      <c r="AK27" s="668">
        <f>+AG18+O27</f>
        <v>2165.9</v>
      </c>
      <c r="AL27" s="669"/>
      <c r="AM27" s="669"/>
      <c r="AN27" s="669"/>
      <c r="AO27" s="57" t="s">
        <v>13</v>
      </c>
      <c r="AP27" s="318"/>
      <c r="AQ27" s="132"/>
      <c r="AR27" s="655">
        <v>0</v>
      </c>
      <c r="AS27" s="656"/>
      <c r="AT27" s="656"/>
      <c r="AU27" s="57" t="s">
        <v>13</v>
      </c>
      <c r="AV27" s="479"/>
    </row>
    <row r="28" ht="27" customHeight="1" thickBot="1" thickTop="1">
      <c r="B28" s="691" t="s">
        <v>372</v>
      </c>
      <c r="C28" s="692"/>
      <c r="D28" s="692"/>
      <c r="E28" s="693"/>
      <c r="F28" s="673">
        <v>0</v>
      </c>
      <c r="G28" s="674"/>
      <c r="H28" s="214" t="s">
        <v>198</v>
      </c>
      <c r="L28" s="682"/>
      <c r="O28" s="61"/>
      <c r="T28" s="58"/>
      <c r="U28" s="58"/>
      <c r="X28" s="726" t="s">
        <v>175</v>
      </c>
      <c r="Y28" s="727"/>
      <c r="Z28" s="670">
        <v>2165.9</v>
      </c>
      <c r="AA28" s="671"/>
      <c r="AB28" s="671"/>
      <c r="AC28" s="671"/>
      <c r="AD28" s="671"/>
      <c r="AE28" s="49" t="s">
        <v>13</v>
      </c>
      <c r="AG28" s="58"/>
      <c r="AH28" s="58"/>
      <c r="AM28" s="317"/>
      <c r="AP28" s="318"/>
      <c r="AQ28" s="132"/>
      <c r="AR28" s="482">
        <f>+IF(AR27=0,"",IF(AK27&lt;(AR24+AR27+AR31),"エラー !：⑩の内数である（⑫+⑬＋⑭）の量が⑩を超えています",""))</f>
      </c>
      <c r="AS28" s="482"/>
      <c r="AT28" s="482"/>
      <c r="AU28" s="482"/>
    </row>
    <row r="29" ht="27" customHeight="1" thickBot="1" thickTop="1">
      <c r="B29" s="691" t="s">
        <v>373</v>
      </c>
      <c r="C29" s="692"/>
      <c r="D29" s="692"/>
      <c r="E29" s="693"/>
      <c r="F29" s="673">
        <v>2406.6</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ht="27" customHeight="1" thickBot="1">
      <c r="B30" s="690" t="s">
        <v>374</v>
      </c>
      <c r="C30" s="679"/>
      <c r="D30" s="679"/>
      <c r="E30" s="680"/>
      <c r="F30" s="673">
        <v>81.4</v>
      </c>
      <c r="G30" s="674"/>
      <c r="H30" s="214" t="s">
        <v>198</v>
      </c>
      <c r="L30" s="682"/>
      <c r="O30" s="61"/>
      <c r="Q30" s="684">
        <f>+ROUND(Z28,1)+ROUND(Z29,1)+ROUND(Z30,1)</f>
        <v>2165.9</v>
      </c>
      <c r="R30" s="718"/>
      <c r="S30" s="718"/>
      <c r="T30" s="718"/>
      <c r="U30" s="49" t="s">
        <v>16</v>
      </c>
      <c r="X30" s="726" t="s">
        <v>186</v>
      </c>
      <c r="Y30" s="727"/>
      <c r="Z30" s="670"/>
      <c r="AA30" s="671"/>
      <c r="AB30" s="671"/>
      <c r="AC30" s="671"/>
      <c r="AD30" s="671"/>
      <c r="AE30" s="49" t="s">
        <v>13</v>
      </c>
      <c r="AK30" s="655">
        <v>73.3</v>
      </c>
      <c r="AL30" s="656"/>
      <c r="AM30" s="656"/>
      <c r="AN30" s="656"/>
      <c r="AO30" s="57" t="s">
        <v>13</v>
      </c>
      <c r="AR30" s="667"/>
      <c r="AS30" s="664"/>
      <c r="AT30" s="664"/>
      <c r="AU30" s="665"/>
    </row>
    <row r="31" ht="27" customHeight="1" thickBot="1" thickTop="1">
      <c r="B31" s="690" t="s">
        <v>375</v>
      </c>
      <c r="C31" s="679"/>
      <c r="D31" s="679"/>
      <c r="E31" s="680"/>
      <c r="F31" s="673">
        <v>2406.6</v>
      </c>
      <c r="G31" s="674"/>
      <c r="H31" s="214" t="s">
        <v>198</v>
      </c>
      <c r="L31" s="682"/>
      <c r="O31" s="61"/>
      <c r="X31"/>
      <c r="Y31"/>
      <c r="Z31" s="73" t="s">
        <v>91</v>
      </c>
      <c r="AJ31" s="132"/>
      <c r="AK31" s="659">
        <f>+IF(AK30=0,"",IF(AK27&lt;AK30,"エラー !：⑩の内数である⑪の量が⑩を超えています",""))</f>
      </c>
      <c r="AL31" s="659"/>
      <c r="AM31" s="659"/>
      <c r="AN31" s="659"/>
      <c r="AO31" s="659"/>
      <c r="AP31" s="659"/>
      <c r="AQ31" s="46"/>
      <c r="AR31" s="660">
        <v>0</v>
      </c>
      <c r="AS31" s="661"/>
      <c r="AT31" s="661"/>
      <c r="AU31" s="166" t="s">
        <v>13</v>
      </c>
      <c r="AV31" s="479"/>
    </row>
    <row r="32" ht="27" customHeight="1" thickBot="1" thickTop="1">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f>+IF(AR31=0,"",IF(AK27&lt;(AR24+AR27+AR31),"エラー !：⑩の内数である（⑫+⑬＋⑭）の量が⑩を超えています",""))</f>
      </c>
      <c r="AS32" s="478"/>
      <c r="AT32" s="478"/>
      <c r="AU32" s="478"/>
    </row>
    <row r="33" ht="27" customHeight="1" thickBot="1">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ht="27" customHeight="1">
      <c r="C34" s="310">
        <f>+IF(F30=0,"",IF(F29&lt;F30,"エラー !：上の表は、⑩の内数である⑪の量が⑩を超えています",""))</f>
      </c>
      <c r="Z34" s="725"/>
      <c r="AA34" s="651"/>
      <c r="AB34" s="651"/>
      <c r="AC34" s="651"/>
      <c r="AD34" s="651"/>
      <c r="AE34" s="651"/>
      <c r="AF34" s="651"/>
      <c r="AG34" s="651"/>
      <c r="AH34" s="651"/>
      <c r="AI34" s="651"/>
      <c r="AJ34" s="651"/>
      <c r="AK34" s="651"/>
      <c r="AL34" s="651"/>
      <c r="AM34" s="651"/>
      <c r="AN34" s="652"/>
      <c r="AO34" s="208"/>
    </row>
    <row r="35" ht="15" customHeight="1">
      <c r="C35" s="309">
        <f>+IF(F31=0,"",IF(F29&lt;F31,"エラー !：上の表は、⑩の内数である⑫の量が⑩を超えています",""))</f>
      </c>
      <c r="AE35" s="70"/>
      <c r="AF35" s="70"/>
      <c r="AG35" s="70"/>
      <c r="AH35" s="70"/>
      <c r="AI35" s="70"/>
      <c r="AJ35" s="70"/>
      <c r="AK35" s="58"/>
      <c r="AL35" s="58"/>
      <c r="AM35" s="58"/>
      <c r="AN35" s="58"/>
      <c r="AO35" s="58"/>
      <c r="AP35" s="58"/>
      <c r="AQ35" s="58"/>
    </row>
    <row r="36" ht="15" customHeight="1">
      <c r="C36" s="309">
        <f>+IF(F32=0,"",IF(F29&lt;F32,"エラー !：上の表は、⑩の内数である⑬の量が⑩を超えています",""))</f>
      </c>
      <c r="AE36" s="70"/>
      <c r="AF36" s="70"/>
      <c r="AG36" s="70"/>
      <c r="AH36" s="70"/>
      <c r="AI36" s="70"/>
      <c r="AJ36" s="70"/>
      <c r="AK36" s="70"/>
      <c r="AL36" s="156"/>
      <c r="AM36" s="156"/>
      <c r="AN36" s="132"/>
      <c r="AO36" s="58"/>
      <c r="AP36" s="58"/>
      <c r="AQ36" s="58"/>
      <c r="AR36" s="58"/>
      <c r="AS36" s="58"/>
      <c r="AT36" s="58"/>
      <c r="AU36" s="58"/>
      <c r="AV36" s="75"/>
    </row>
    <row r="37" ht="15" customHeight="1">
      <c r="C37" s="309">
        <f>+IF(F33=0,"",IF(F29&lt;F33,"エラー !：上の表は、⑩の内数である⑭の量が⑩を超えています",""))</f>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ht="13">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ht="13">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ht="13">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ht="13">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ht="13">
      <c r="H42" s="75"/>
      <c r="I42" s="75"/>
      <c r="J42" s="75"/>
      <c r="Q42" s="75"/>
      <c r="R42" s="75"/>
      <c r="S42" s="75"/>
      <c r="AP42" s="58"/>
      <c r="AQ42" s="58"/>
      <c r="AR42" s="132"/>
      <c r="AS42" s="70"/>
    </row>
    <row r="43">
      <c r="H43" s="75"/>
      <c r="I43" s="75"/>
      <c r="J43" s="75"/>
      <c r="Q43" s="75"/>
      <c r="R43" s="75"/>
      <c r="S43" s="75"/>
      <c r="AV43" s="75"/>
    </row>
    <row r="44">
      <c r="H44" s="75"/>
      <c r="I44" s="75"/>
      <c r="J44" s="75"/>
      <c r="Q44" s="75"/>
      <c r="R44" s="75"/>
      <c r="S44" s="75"/>
      <c r="AV44" s="75"/>
    </row>
    <row r="45">
      <c r="H45" s="75"/>
      <c r="I45" s="75"/>
      <c r="J45" s="75"/>
      <c r="Q45" s="75"/>
      <c r="R45" s="75"/>
      <c r="S45" s="75"/>
    </row>
    <row r="46">
      <c r="H46" s="75"/>
      <c r="I46" s="75"/>
      <c r="J46" s="75"/>
      <c r="Q46" s="75"/>
      <c r="R46" s="75"/>
      <c r="S46" s="75"/>
    </row>
    <row r="47" ht="13">
      <c r="H47" s="75"/>
      <c r="I47" s="75"/>
      <c r="J47" s="75"/>
      <c r="Q47" s="75"/>
      <c r="R47" s="75"/>
      <c r="S47" s="75"/>
      <c r="BG47" s="76"/>
      <c r="BH47" s="76"/>
      <c r="BI47" s="73"/>
    </row>
    <row r="48">
      <c r="H48" s="75"/>
      <c r="I48" s="75"/>
      <c r="J48" s="75"/>
      <c r="Q48" s="75"/>
      <c r="R48" s="75"/>
      <c r="S48" s="75"/>
      <c r="BG48" s="73"/>
    </row>
    <row r="49">
      <c r="G49" s="75"/>
      <c r="H49" s="75"/>
      <c r="I49" s="75"/>
      <c r="J49" s="75"/>
      <c r="Q49" s="75"/>
      <c r="R49" s="75"/>
      <c r="S49" s="75"/>
      <c r="BD49" s="73"/>
      <c r="BE49" s="73"/>
      <c r="BF49" s="73"/>
      <c r="BG49" s="73"/>
    </row>
    <row r="50">
      <c r="G50" s="75"/>
      <c r="H50" s="75"/>
      <c r="I50" s="75"/>
      <c r="J50" s="75"/>
      <c r="Q50" s="75"/>
      <c r="R50" s="75"/>
      <c r="S50" s="75"/>
      <c r="BD50" s="73"/>
      <c r="BE50" s="73"/>
      <c r="BF50" s="73"/>
      <c r="BG50" s="73"/>
    </row>
    <row r="51">
      <c r="G51" s="75"/>
      <c r="H51" s="75"/>
      <c r="I51" s="75"/>
      <c r="J51" s="75"/>
      <c r="Q51" s="75"/>
      <c r="R51" s="75"/>
      <c r="S51" s="75"/>
      <c r="BD51" s="73"/>
      <c r="BE51" s="73"/>
      <c r="BF51" s="73"/>
      <c r="BG51" s="73"/>
    </row>
    <row r="52">
      <c r="G52" s="75"/>
      <c r="H52" s="75"/>
      <c r="I52" s="75"/>
      <c r="J52" s="75"/>
      <c r="Q52" s="75"/>
      <c r="R52" s="75"/>
      <c r="S52" s="75"/>
      <c r="BD52" s="73"/>
      <c r="BE52" s="73"/>
      <c r="BF52" s="73"/>
      <c r="BG52" s="73"/>
    </row>
    <row r="53">
      <c r="G53" s="75"/>
      <c r="H53" s="75"/>
      <c r="I53" s="75"/>
      <c r="J53" s="75"/>
      <c r="Q53" s="75"/>
      <c r="R53" s="75"/>
      <c r="S53" s="75"/>
      <c r="BD53" s="73"/>
      <c r="BF53" s="73"/>
      <c r="BG53" s="73"/>
      <c r="BH53" s="73"/>
      <c r="BI53" s="73"/>
    </row>
    <row r="54">
      <c r="G54" s="75"/>
      <c r="H54" s="75"/>
      <c r="I54" s="75"/>
      <c r="J54" s="75"/>
      <c r="Q54" s="75"/>
      <c r="R54" s="75"/>
      <c r="S54" s="75"/>
      <c r="BC54" s="73"/>
      <c r="BD54" s="77"/>
      <c r="BF54" s="73"/>
      <c r="BG54" s="73"/>
      <c r="BH54" s="73"/>
      <c r="BI54" s="73"/>
    </row>
    <row r="55">
      <c r="G55" s="75"/>
      <c r="H55" s="75"/>
      <c r="I55" s="75"/>
      <c r="J55" s="75"/>
      <c r="Q55" s="75"/>
      <c r="R55" s="75"/>
      <c r="S55" s="75"/>
      <c r="BC55" s="73"/>
      <c r="BD55" s="77"/>
      <c r="BF55" s="73"/>
      <c r="BG55" s="73"/>
      <c r="BH55" s="73"/>
      <c r="BI55" s="73"/>
    </row>
    <row r="56">
      <c r="G56" s="75"/>
      <c r="H56" s="75"/>
      <c r="I56" s="75"/>
      <c r="J56" s="75"/>
      <c r="Q56" s="75"/>
      <c r="R56" s="75"/>
      <c r="S56" s="75"/>
      <c r="BC56" s="73"/>
      <c r="BD56" s="77"/>
      <c r="BF56" s="73"/>
      <c r="BG56" s="73"/>
      <c r="BH56" s="73"/>
      <c r="BI56" s="73"/>
    </row>
    <row r="57">
      <c r="G57" s="75"/>
      <c r="H57" s="75"/>
      <c r="BC57" s="73"/>
      <c r="BD57" s="77"/>
      <c r="BF57" s="73"/>
      <c r="BG57" s="73"/>
      <c r="BH57" s="73"/>
      <c r="BI57" s="73"/>
    </row>
    <row r="58" ht="12.5">
      <c r="G58" s="75"/>
      <c r="H58" s="75"/>
      <c r="K58" s="75"/>
      <c r="L58" s="78"/>
      <c r="M58" s="75"/>
      <c r="N58" s="75"/>
      <c r="BC58" s="73"/>
      <c r="BD58" s="77"/>
      <c r="BF58" s="73"/>
      <c r="BG58" s="73"/>
      <c r="BH58" s="73"/>
      <c r="BI58" s="73"/>
    </row>
    <row r="59">
      <c r="G59" s="75"/>
      <c r="H59" s="75"/>
      <c r="BC59" s="73"/>
      <c r="BD59" s="77"/>
      <c r="BF59" s="73"/>
      <c r="BG59" s="73"/>
      <c r="BH59" s="73"/>
      <c r="BI59" s="73"/>
    </row>
    <row r="60">
      <c r="G60" s="75"/>
      <c r="H60" s="75"/>
      <c r="BC60" s="73"/>
      <c r="BD60" s="77"/>
      <c r="BF60" s="73"/>
      <c r="BG60" s="73"/>
      <c r="BH60" s="73"/>
      <c r="BI60" s="73"/>
    </row>
    <row r="61">
      <c r="G61" s="75"/>
      <c r="H61" s="75"/>
      <c r="BC61" s="73"/>
      <c r="BD61" s="77"/>
      <c r="BF61" s="73"/>
      <c r="BG61" s="73"/>
      <c r="BH61" s="73"/>
      <c r="BI61" s="73"/>
    </row>
    <row r="62">
      <c r="BC62" s="73"/>
      <c r="BD62" s="77"/>
      <c r="BF62" s="73"/>
      <c r="BG62" s="73"/>
      <c r="BH62" s="73"/>
      <c r="BI62" s="73"/>
    </row>
    <row r="63">
      <c r="BC63" s="73"/>
      <c r="BD63" s="77"/>
      <c r="BF63" s="73"/>
      <c r="BG63" s="73"/>
      <c r="BH63" s="73"/>
      <c r="BI63" s="73"/>
    </row>
    <row r="64">
      <c r="BC64" s="73"/>
      <c r="BD64" s="77"/>
      <c r="BF64" s="73"/>
      <c r="BG64" s="73"/>
      <c r="BH64" s="73"/>
      <c r="BI64" s="73"/>
    </row>
    <row r="65">
      <c r="BC65" s="73"/>
      <c r="BD65" s="77"/>
      <c r="BF65" s="73"/>
      <c r="BG65" s="73"/>
      <c r="BH65" s="73"/>
      <c r="BI65" s="73"/>
    </row>
    <row r="66">
      <c r="BC66" s="73"/>
      <c r="BD66" s="77"/>
      <c r="BF66" s="73"/>
      <c r="BG66" s="73"/>
      <c r="BH66" s="73"/>
      <c r="BI66" s="73"/>
    </row>
    <row r="67">
      <c r="BC67" s="73"/>
      <c r="BD67" s="77"/>
      <c r="BF67" s="73"/>
      <c r="BG67" s="73"/>
      <c r="BH67" s="73"/>
      <c r="BI67" s="73"/>
    </row>
    <row r="69" ht="12.5">
      <c r="K69" s="75"/>
      <c r="L69" s="78"/>
      <c r="M69" s="75"/>
      <c r="N69" s="75"/>
    </row>
    <row r="70" ht="12.5">
      <c r="K70" s="75"/>
      <c r="L70" s="78"/>
      <c r="M70" s="75"/>
      <c r="N70" s="75"/>
    </row>
    <row r="71" ht="12.5">
      <c r="K71" s="75"/>
      <c r="L71" s="78"/>
      <c r="M71" s="75"/>
      <c r="N71" s="75"/>
    </row>
    <row r="72" ht="12.5">
      <c r="K72" s="75"/>
      <c r="L72" s="78"/>
      <c r="M72" s="75"/>
      <c r="N72" s="75"/>
    </row>
    <row r="73" ht="12.5">
      <c r="K73" s="75"/>
      <c r="L73" s="78"/>
      <c r="M73" s="75"/>
      <c r="N73" s="75"/>
    </row>
    <row r="74" ht="12.5">
      <c r="K74" s="75"/>
      <c r="L74" s="78"/>
      <c r="M74" s="75"/>
      <c r="N74" s="75"/>
    </row>
    <row r="75" ht="12.5">
      <c r="K75" s="75"/>
      <c r="L75" s="78"/>
      <c r="M75" s="75"/>
      <c r="N75" s="75"/>
    </row>
    <row r="76" ht="12.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3" right="0.5905511811023623" top="0.6299212598425197" bottom="0.3937007874015748" header="0.511811023622047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4">
    <pageSetUpPr fitToPage="1"/>
  </sheetPr>
  <dimension ref="B1:BI76"/>
  <sheetViews>
    <sheetView showGridLines="0" zoomScaleNormal="100" workbookViewId="0">
      <selection pane="topLeft" activeCell="B2" sqref="B2:G3"/>
    </sheetView>
  </sheetViews>
  <sheetFormatPr defaultColWidth="9" defaultRowHeight="1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16384" width="9" style="45" customWidth="1"/>
  </cols>
  <sheetData>
    <row r="1" ht="27" customHeight="1">
      <c r="F1" s="44"/>
      <c r="R1" s="92" t="s">
        <v>96</v>
      </c>
      <c r="S1" s="92" t="s">
        <v>352</v>
      </c>
    </row>
    <row r="2" ht="12" customHeight="1" thickBot="1">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ht="13.4" customHeight="1">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ht="13.5"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f>+表紙!Q29</f>
      </c>
      <c r="AS4" s="731"/>
      <c r="AT4" s="323">
        <f>+表紙!T29</f>
      </c>
      <c r="AU4" s="114"/>
    </row>
    <row r="5"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f>+表紙!F48</f>
      </c>
      <c r="AF5" s="732"/>
      <c r="AG5" s="732"/>
      <c r="AH5" s="732"/>
      <c r="AI5" s="732"/>
      <c r="AJ5" s="732"/>
      <c r="AK5" s="732"/>
      <c r="AL5" s="732"/>
      <c r="AM5" s="732"/>
      <c r="AN5" s="732"/>
      <c r="AO5" s="732"/>
      <c r="AP5" s="732"/>
      <c r="AQ5" s="732"/>
      <c r="AR5" s="732"/>
      <c r="AS5" s="732"/>
      <c r="AT5" s="732"/>
      <c r="AU5" s="732"/>
    </row>
    <row r="6" ht="24.75" customHeight="1" thickBot="1">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ht="28.4" customHeight="1" thickBot="1">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ht="28.4" customHeight="1" thickBot="1" thickTop="1">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ht="24.75" customHeight="1" thickBot="1" thickTop="1">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ht="24.75" customHeight="1" thickBot="1" thickTop="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ht="27" customHeight="1" thickBot="1" thickTop="1">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ht="24.75" customHeight="1" thickBot="1" thickTop="1">
      <c r="F12" s="748">
        <f>+ROUND(O12,1)+ROUND(O15,1)+ROUND(O18,1)+ROUND(O24,1)+O27-ROUND(F15,1)</f>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ht="24.75" customHeight="1" thickBot="1" thickTop="1">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ht="27" customHeight="1" thickBot="1" thickTop="1">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ht="24.75" customHeight="1" thickBot="1">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ht="24.75" customHeight="1" thickBot="1" thickTop="1">
      <c r="J16" s="61"/>
      <c r="K16" s="58"/>
      <c r="L16" s="711"/>
      <c r="M16" s="61"/>
      <c r="O16" s="659">
        <f>+IF(X18=0,"",IF(X18-O18=X18,"エラー！：⑥残さ物量があるのに、④自ら中間処理した量がゼロになっています",""))</f>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ht="27" customHeight="1" thickBot="1" thickTop="1">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ht="24.75" customHeight="1" thickBot="1">
      <c r="J18" s="61"/>
      <c r="K18" s="58"/>
      <c r="L18" s="711"/>
      <c r="M18" s="61"/>
      <c r="O18" s="655"/>
      <c r="P18" s="719"/>
      <c r="Q18" s="719"/>
      <c r="R18" s="719"/>
      <c r="S18" s="57" t="s">
        <v>14</v>
      </c>
      <c r="T18"/>
      <c r="U18" s="270"/>
      <c r="V18"/>
      <c r="W18" s="213"/>
      <c r="X18" s="668">
        <f>+ROUND(AG9,1)+ROUND(AG12,1)+ROUND(AG15,1)+AG18</f>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ht="24.75" customHeight="1" thickBot="1" thickTop="1">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ht="27" customHeight="1" thickBot="1" thickTop="1">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ht="24.75" customHeight="1" thickBot="1">
      <c r="B21" s="687"/>
      <c r="C21" s="687"/>
      <c r="D21" s="687"/>
      <c r="E21" s="687"/>
      <c r="F21" s="687"/>
      <c r="G21" s="687"/>
      <c r="H21" s="687"/>
      <c r="J21" s="61"/>
      <c r="K21" s="58"/>
      <c r="L21" s="711"/>
      <c r="M21" s="61"/>
      <c r="O21" s="655"/>
      <c r="P21" s="720"/>
      <c r="Q21" s="720"/>
      <c r="R21" s="720"/>
      <c r="S21" s="57" t="s">
        <v>13</v>
      </c>
      <c r="T21" s="135"/>
      <c r="U21" s="135"/>
      <c r="V21" s="135"/>
      <c r="W21" s="135"/>
      <c r="X21" s="668">
        <f>+O18-X18</f>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ht="24.75" customHeight="1" thickBot="1" thickTop="1">
      <c r="B22" s="688"/>
      <c r="C22" s="688"/>
      <c r="D22" s="688"/>
      <c r="E22" s="688"/>
      <c r="F22" s="688"/>
      <c r="G22" s="688"/>
      <c r="H22" s="688"/>
      <c r="J22" s="61"/>
      <c r="K22" s="58"/>
      <c r="L22" s="711"/>
      <c r="M22" s="61"/>
      <c r="O22" s="672">
        <f>+IF(O21=0,"",IF(O18&lt;O21,"エラー !：④の内数である⑤の量が④を超えています",""))</f>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ht="27" customHeight="1" thickBot="1" thickTop="1">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ht="27" customHeight="1" thickBot="1">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ht="27" customHeight="1" thickBot="1">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ht="27" customHeight="1" thickBot="1" thickTop="1">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ht="27" customHeight="1" thickBot="1">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ht="27" customHeight="1" thickBot="1" thickTop="1">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f>+IF(AR27=0,"",IF(AK27&lt;(AR24+AR27+AR31),"エラー !：⑩の内数である（⑫+⑬＋⑭）の量が⑩を超えています",""))</f>
      </c>
      <c r="AS28" s="482"/>
      <c r="AT28" s="482"/>
      <c r="AU28" s="482"/>
    </row>
    <row r="29" ht="27" customHeight="1" thickBot="1" thickTop="1">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ht="27" customHeight="1" thickBot="1">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ht="27" customHeight="1" thickBot="1" thickTop="1">
      <c r="B31" s="690" t="s">
        <v>375</v>
      </c>
      <c r="C31" s="679"/>
      <c r="D31" s="679"/>
      <c r="E31" s="680"/>
      <c r="F31" s="673">
        <v>0</v>
      </c>
      <c r="G31" s="674"/>
      <c r="H31" s="214" t="s">
        <v>198</v>
      </c>
      <c r="L31" s="682"/>
      <c r="O31" s="61"/>
      <c r="X31"/>
      <c r="Y31"/>
      <c r="Z31" s="73" t="s">
        <v>91</v>
      </c>
      <c r="AJ31" s="132"/>
      <c r="AK31" s="659">
        <f>+IF(AK30=0,"",IF(AK27&lt;AK30,"エラー !：⑩の内数である⑪の量が⑩を超えています",""))</f>
      </c>
      <c r="AL31" s="659"/>
      <c r="AM31" s="659"/>
      <c r="AN31" s="659"/>
      <c r="AO31" s="659"/>
      <c r="AP31" s="659"/>
      <c r="AQ31" s="46"/>
      <c r="AR31" s="660"/>
      <c r="AS31" s="661"/>
      <c r="AT31" s="661"/>
      <c r="AU31" s="166" t="s">
        <v>13</v>
      </c>
      <c r="AV31" s="479"/>
    </row>
    <row r="32" ht="27" customHeight="1" thickBot="1" thickTop="1">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f>+IF(AR31=0,"",IF(AK27&lt;(AR24+AR27+AR31),"エラー !：⑩の内数である（⑫+⑬＋⑭）の量が⑩を超えています",""))</f>
      </c>
      <c r="AS32" s="478"/>
      <c r="AT32" s="478"/>
      <c r="AU32" s="478"/>
    </row>
    <row r="33" ht="27" customHeight="1" thickBot="1">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ht="27" customHeight="1">
      <c r="C34" s="310">
        <f>+IF(F30=0,"",IF(F29&lt;F30,"エラー !：上の表は、⑩の内数である⑪の量が⑩を超えています",""))</f>
      </c>
      <c r="Z34" s="725"/>
      <c r="AA34" s="651"/>
      <c r="AB34" s="651"/>
      <c r="AC34" s="651"/>
      <c r="AD34" s="651"/>
      <c r="AE34" s="651"/>
      <c r="AF34" s="651"/>
      <c r="AG34" s="651"/>
      <c r="AH34" s="651"/>
      <c r="AI34" s="651"/>
      <c r="AJ34" s="651"/>
      <c r="AK34" s="651"/>
      <c r="AL34" s="651"/>
      <c r="AM34" s="651"/>
      <c r="AN34" s="652"/>
      <c r="AO34" s="208"/>
    </row>
    <row r="35" ht="15" customHeight="1">
      <c r="C35" s="309">
        <f>+IF(F31=0,"",IF(F29&lt;F31,"エラー !：上の表は、⑩の内数である⑫の量が⑩を超えています",""))</f>
      </c>
      <c r="AE35" s="70"/>
      <c r="AF35" s="70"/>
      <c r="AG35" s="70"/>
      <c r="AH35" s="70"/>
      <c r="AI35" s="70"/>
      <c r="AJ35" s="70"/>
      <c r="AK35" s="58"/>
      <c r="AL35" s="58"/>
      <c r="AM35" s="58"/>
      <c r="AN35" s="58"/>
      <c r="AO35" s="58"/>
      <c r="AP35" s="58"/>
      <c r="AQ35" s="58"/>
    </row>
    <row r="36" ht="15" customHeight="1">
      <c r="C36" s="309">
        <f>+IF(F32=0,"",IF(F29&lt;F32,"エラー !：上の表は、⑩の内数である⑬の量が⑩を超えています",""))</f>
      </c>
      <c r="AE36" s="70"/>
      <c r="AF36" s="70"/>
      <c r="AG36" s="70"/>
      <c r="AH36" s="70"/>
      <c r="AI36" s="70"/>
      <c r="AJ36" s="70"/>
      <c r="AK36" s="70"/>
      <c r="AL36" s="156"/>
      <c r="AM36" s="156"/>
      <c r="AN36" s="132"/>
      <c r="AO36" s="58"/>
      <c r="AP36" s="58"/>
      <c r="AQ36" s="58"/>
      <c r="AR36" s="58"/>
      <c r="AS36" s="58"/>
      <c r="AT36" s="58"/>
      <c r="AU36" s="58"/>
      <c r="AV36" s="75"/>
    </row>
    <row r="37" ht="15" customHeight="1">
      <c r="C37" s="309">
        <f>+IF(F33=0,"",IF(F29&lt;F33,"エラー !：上の表は、⑩の内数である⑭の量が⑩を超えています",""))</f>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ht="13">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ht="13">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ht="13">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ht="13">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ht="13">
      <c r="H42" s="75"/>
      <c r="I42" s="75"/>
      <c r="J42" s="75"/>
      <c r="Q42" s="75"/>
      <c r="R42" s="75"/>
      <c r="S42" s="75"/>
      <c r="AP42" s="58"/>
      <c r="AQ42" s="58"/>
      <c r="AR42" s="132"/>
      <c r="AS42" s="70"/>
    </row>
    <row r="43">
      <c r="H43" s="75"/>
      <c r="I43" s="75"/>
      <c r="J43" s="75"/>
      <c r="Q43" s="75"/>
      <c r="R43" s="75"/>
      <c r="S43" s="75"/>
      <c r="AV43" s="75"/>
    </row>
    <row r="44">
      <c r="H44" s="75"/>
      <c r="I44" s="75"/>
      <c r="J44" s="75"/>
      <c r="Q44" s="75"/>
      <c r="R44" s="75"/>
      <c r="S44" s="75"/>
      <c r="AV44" s="75"/>
    </row>
    <row r="45">
      <c r="H45" s="75"/>
      <c r="I45" s="75"/>
      <c r="J45" s="75"/>
      <c r="Q45" s="75"/>
      <c r="R45" s="75"/>
      <c r="S45" s="75"/>
    </row>
    <row r="46">
      <c r="H46" s="75"/>
      <c r="I46" s="75"/>
      <c r="J46" s="75"/>
      <c r="Q46" s="75"/>
      <c r="R46" s="75"/>
      <c r="S46" s="75"/>
    </row>
    <row r="47" ht="13">
      <c r="H47" s="75"/>
      <c r="I47" s="75"/>
      <c r="J47" s="75"/>
      <c r="Q47" s="75"/>
      <c r="R47" s="75"/>
      <c r="S47" s="75"/>
      <c r="BG47" s="76"/>
      <c r="BH47" s="76"/>
      <c r="BI47" s="73"/>
    </row>
    <row r="48">
      <c r="H48" s="75"/>
      <c r="I48" s="75"/>
      <c r="J48" s="75"/>
      <c r="Q48" s="75"/>
      <c r="R48" s="75"/>
      <c r="S48" s="75"/>
      <c r="BG48" s="73"/>
    </row>
    <row r="49">
      <c r="G49" s="75"/>
      <c r="H49" s="75"/>
      <c r="I49" s="75"/>
      <c r="J49" s="75"/>
      <c r="Q49" s="75"/>
      <c r="R49" s="75"/>
      <c r="S49" s="75"/>
      <c r="BD49" s="73"/>
      <c r="BE49" s="73"/>
      <c r="BF49" s="73"/>
      <c r="BG49" s="73"/>
    </row>
    <row r="50">
      <c r="G50" s="75"/>
      <c r="H50" s="75"/>
      <c r="I50" s="75"/>
      <c r="J50" s="75"/>
      <c r="Q50" s="75"/>
      <c r="R50" s="75"/>
      <c r="S50" s="75"/>
      <c r="BD50" s="73"/>
      <c r="BE50" s="73"/>
      <c r="BF50" s="73"/>
      <c r="BG50" s="73"/>
    </row>
    <row r="51">
      <c r="G51" s="75"/>
      <c r="H51" s="75"/>
      <c r="I51" s="75"/>
      <c r="J51" s="75"/>
      <c r="Q51" s="75"/>
      <c r="R51" s="75"/>
      <c r="S51" s="75"/>
      <c r="BD51" s="73"/>
      <c r="BE51" s="73"/>
      <c r="BF51" s="73"/>
      <c r="BG51" s="73"/>
    </row>
    <row r="52">
      <c r="G52" s="75"/>
      <c r="H52" s="75"/>
      <c r="I52" s="75"/>
      <c r="J52" s="75"/>
      <c r="Q52" s="75"/>
      <c r="R52" s="75"/>
      <c r="S52" s="75"/>
      <c r="BD52" s="73"/>
      <c r="BE52" s="73"/>
      <c r="BF52" s="73"/>
      <c r="BG52" s="73"/>
    </row>
    <row r="53">
      <c r="G53" s="75"/>
      <c r="H53" s="75"/>
      <c r="I53" s="75"/>
      <c r="J53" s="75"/>
      <c r="Q53" s="75"/>
      <c r="R53" s="75"/>
      <c r="S53" s="75"/>
      <c r="BD53" s="73"/>
      <c r="BF53" s="73"/>
      <c r="BG53" s="73"/>
      <c r="BH53" s="73"/>
      <c r="BI53" s="73"/>
    </row>
    <row r="54">
      <c r="G54" s="75"/>
      <c r="H54" s="75"/>
      <c r="I54" s="75"/>
      <c r="J54" s="75"/>
      <c r="Q54" s="75"/>
      <c r="R54" s="75"/>
      <c r="S54" s="75"/>
      <c r="BC54" s="73"/>
      <c r="BD54" s="77"/>
      <c r="BF54" s="73"/>
      <c r="BG54" s="73"/>
      <c r="BH54" s="73"/>
      <c r="BI54" s="73"/>
    </row>
    <row r="55">
      <c r="G55" s="75"/>
      <c r="H55" s="75"/>
      <c r="I55" s="75"/>
      <c r="J55" s="75"/>
      <c r="Q55" s="75"/>
      <c r="R55" s="75"/>
      <c r="S55" s="75"/>
      <c r="BC55" s="73"/>
      <c r="BD55" s="77"/>
      <c r="BF55" s="73"/>
      <c r="BG55" s="73"/>
      <c r="BH55" s="73"/>
      <c r="BI55" s="73"/>
    </row>
    <row r="56">
      <c r="G56" s="75"/>
      <c r="H56" s="75"/>
      <c r="I56" s="75"/>
      <c r="J56" s="75"/>
      <c r="Q56" s="75"/>
      <c r="R56" s="75"/>
      <c r="S56" s="75"/>
      <c r="BC56" s="73"/>
      <c r="BD56" s="77"/>
      <c r="BF56" s="73"/>
      <c r="BG56" s="73"/>
      <c r="BH56" s="73"/>
      <c r="BI56" s="73"/>
    </row>
    <row r="57">
      <c r="G57" s="75"/>
      <c r="H57" s="75"/>
      <c r="BC57" s="73"/>
      <c r="BD57" s="77"/>
      <c r="BF57" s="73"/>
      <c r="BG57" s="73"/>
      <c r="BH57" s="73"/>
      <c r="BI57" s="73"/>
    </row>
    <row r="58" ht="12.5">
      <c r="G58" s="75"/>
      <c r="H58" s="75"/>
      <c r="K58" s="75"/>
      <c r="L58" s="78"/>
      <c r="M58" s="75"/>
      <c r="N58" s="75"/>
      <c r="BC58" s="73"/>
      <c r="BD58" s="77"/>
      <c r="BF58" s="73"/>
      <c r="BG58" s="73"/>
      <c r="BH58" s="73"/>
      <c r="BI58" s="73"/>
    </row>
    <row r="59">
      <c r="G59" s="75"/>
      <c r="H59" s="75"/>
      <c r="BC59" s="73"/>
      <c r="BD59" s="77"/>
      <c r="BF59" s="73"/>
      <c r="BG59" s="73"/>
      <c r="BH59" s="73"/>
      <c r="BI59" s="73"/>
    </row>
    <row r="60">
      <c r="G60" s="75"/>
      <c r="H60" s="75"/>
      <c r="BC60" s="73"/>
      <c r="BD60" s="77"/>
      <c r="BF60" s="73"/>
      <c r="BG60" s="73"/>
      <c r="BH60" s="73"/>
      <c r="BI60" s="73"/>
    </row>
    <row r="61">
      <c r="G61" s="75"/>
      <c r="H61" s="75"/>
      <c r="BC61" s="73"/>
      <c r="BD61" s="77"/>
      <c r="BF61" s="73"/>
      <c r="BG61" s="73"/>
      <c r="BH61" s="73"/>
      <c r="BI61" s="73"/>
    </row>
    <row r="62">
      <c r="BC62" s="73"/>
      <c r="BD62" s="77"/>
      <c r="BF62" s="73"/>
      <c r="BG62" s="73"/>
      <c r="BH62" s="73"/>
      <c r="BI62" s="73"/>
    </row>
    <row r="63">
      <c r="BC63" s="73"/>
      <c r="BD63" s="77"/>
      <c r="BF63" s="73"/>
      <c r="BG63" s="73"/>
      <c r="BH63" s="73"/>
      <c r="BI63" s="73"/>
    </row>
    <row r="64">
      <c r="BC64" s="73"/>
      <c r="BD64" s="77"/>
      <c r="BF64" s="73"/>
      <c r="BG64" s="73"/>
      <c r="BH64" s="73"/>
      <c r="BI64" s="73"/>
    </row>
    <row r="65">
      <c r="BC65" s="73"/>
      <c r="BD65" s="77"/>
      <c r="BF65" s="73"/>
      <c r="BG65" s="73"/>
      <c r="BH65" s="73"/>
      <c r="BI65" s="73"/>
    </row>
    <row r="66">
      <c r="BC66" s="73"/>
      <c r="BD66" s="77"/>
      <c r="BF66" s="73"/>
      <c r="BG66" s="73"/>
      <c r="BH66" s="73"/>
      <c r="BI66" s="73"/>
    </row>
    <row r="67">
      <c r="BC67" s="73"/>
      <c r="BD67" s="77"/>
      <c r="BF67" s="73"/>
      <c r="BG67" s="73"/>
      <c r="BH67" s="73"/>
      <c r="BI67" s="73"/>
    </row>
    <row r="69" ht="12.5">
      <c r="K69" s="75"/>
      <c r="L69" s="78"/>
      <c r="M69" s="75"/>
      <c r="N69" s="75"/>
    </row>
    <row r="70" ht="12.5">
      <c r="K70" s="75"/>
      <c r="L70" s="78"/>
      <c r="M70" s="75"/>
      <c r="N70" s="75"/>
    </row>
    <row r="71" ht="12.5">
      <c r="K71" s="75"/>
      <c r="L71" s="78"/>
      <c r="M71" s="75"/>
      <c r="N71" s="75"/>
    </row>
    <row r="72" ht="12.5">
      <c r="K72" s="75"/>
      <c r="L72" s="78"/>
      <c r="M72" s="75"/>
      <c r="N72" s="75"/>
    </row>
    <row r="73" ht="12.5">
      <c r="K73" s="75"/>
      <c r="L73" s="78"/>
      <c r="M73" s="75"/>
      <c r="N73" s="75"/>
    </row>
    <row r="74" ht="12.5">
      <c r="K74" s="75"/>
      <c r="L74" s="78"/>
      <c r="M74" s="75"/>
      <c r="N74" s="75"/>
    </row>
    <row r="75" ht="12.5">
      <c r="K75" s="75"/>
      <c r="L75" s="78"/>
      <c r="M75" s="75"/>
      <c r="N75" s="75"/>
    </row>
    <row r="76" ht="12.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3" right="0.5905511811023623" top="0.6299212598425197" bottom="0.3937007874015748" header="0.511811023622047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5">
    <pageSetUpPr fitToPage="1"/>
  </sheetPr>
  <dimension ref="B1:BI76"/>
  <sheetViews>
    <sheetView showGridLines="0" zoomScaleNormal="100" workbookViewId="0">
      <selection pane="topLeft" activeCell="B2" sqref="B2:G3"/>
    </sheetView>
  </sheetViews>
  <sheetFormatPr defaultColWidth="9" defaultRowHeight="1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16384" width="9" style="45" customWidth="1"/>
  </cols>
  <sheetData>
    <row r="1" ht="27" customHeight="1">
      <c r="F1" s="44"/>
      <c r="R1" s="92" t="s">
        <v>96</v>
      </c>
      <c r="S1" s="92" t="s">
        <v>352</v>
      </c>
    </row>
    <row r="2" ht="12" customHeight="1" thickBot="1">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ht="13.4" customHeight="1">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ht="13.5"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f>+表紙!Q29</f>
      </c>
      <c r="AS4" s="731"/>
      <c r="AT4" s="323">
        <f>+表紙!T29</f>
      </c>
      <c r="AU4" s="114"/>
    </row>
    <row r="5"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f>+表紙!F48</f>
      </c>
      <c r="AF5" s="732"/>
      <c r="AG5" s="732"/>
      <c r="AH5" s="732"/>
      <c r="AI5" s="732"/>
      <c r="AJ5" s="732"/>
      <c r="AK5" s="732"/>
      <c r="AL5" s="732"/>
      <c r="AM5" s="732"/>
      <c r="AN5" s="732"/>
      <c r="AO5" s="732"/>
      <c r="AP5" s="732"/>
      <c r="AQ5" s="732"/>
      <c r="AR5" s="732"/>
      <c r="AS5" s="732"/>
      <c r="AT5" s="732"/>
      <c r="AU5" s="732"/>
    </row>
    <row r="6" ht="24.75" customHeight="1" thickBot="1">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ht="28.4" customHeight="1" thickBot="1">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ht="28.4" customHeight="1" thickBot="1" thickTop="1">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ht="24.75" customHeight="1" thickBot="1" thickTop="1">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ht="24.75" customHeight="1" thickBot="1" thickTop="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ht="27" customHeight="1" thickBot="1" thickTop="1">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ht="24.75" customHeight="1" thickBot="1" thickTop="1">
      <c r="F12" s="748">
        <f>+ROUND(O12,1)+ROUND(O15,1)+ROUND(O18,1)+ROUND(O24,1)+O27-ROUND(F15,1)</f>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ht="24.75" customHeight="1" thickBot="1" thickTop="1">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ht="27" customHeight="1" thickBot="1" thickTop="1">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ht="24.75" customHeight="1" thickBot="1">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ht="24.75" customHeight="1" thickBot="1" thickTop="1">
      <c r="J16" s="61"/>
      <c r="K16" s="58"/>
      <c r="L16" s="711"/>
      <c r="M16" s="61"/>
      <c r="O16" s="659">
        <f>+IF(X18=0,"",IF(X18-O18=X18,"エラー！：⑥残さ物量があるのに、④自ら中間処理した量がゼロになっています",""))</f>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ht="27" customHeight="1" thickBot="1" thickTop="1">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ht="24.75" customHeight="1" thickBot="1">
      <c r="J18" s="61"/>
      <c r="K18" s="58"/>
      <c r="L18" s="711"/>
      <c r="M18" s="61"/>
      <c r="O18" s="655"/>
      <c r="P18" s="719"/>
      <c r="Q18" s="719"/>
      <c r="R18" s="719"/>
      <c r="S18" s="57" t="s">
        <v>14</v>
      </c>
      <c r="T18"/>
      <c r="U18" s="270"/>
      <c r="V18"/>
      <c r="W18" s="213"/>
      <c r="X18" s="668">
        <f>+ROUND(AG9,1)+ROUND(AG12,1)+ROUND(AG15,1)+AG18</f>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ht="24.75" customHeight="1" thickBot="1" thickTop="1">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ht="27" customHeight="1" thickBot="1" thickTop="1">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ht="24.75" customHeight="1" thickBot="1">
      <c r="B21" s="687"/>
      <c r="C21" s="687"/>
      <c r="D21" s="687"/>
      <c r="E21" s="687"/>
      <c r="F21" s="687"/>
      <c r="G21" s="687"/>
      <c r="H21" s="687"/>
      <c r="J21" s="61"/>
      <c r="K21" s="58"/>
      <c r="L21" s="711"/>
      <c r="M21" s="61"/>
      <c r="O21" s="655"/>
      <c r="P21" s="720"/>
      <c r="Q21" s="720"/>
      <c r="R21" s="720"/>
      <c r="S21" s="57" t="s">
        <v>13</v>
      </c>
      <c r="T21" s="135"/>
      <c r="U21" s="135"/>
      <c r="V21" s="135"/>
      <c r="W21" s="135"/>
      <c r="X21" s="668">
        <f>+O18-X18</f>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ht="24.75" customHeight="1" thickBot="1" thickTop="1">
      <c r="B22" s="688"/>
      <c r="C22" s="688"/>
      <c r="D22" s="688"/>
      <c r="E22" s="688"/>
      <c r="F22" s="688"/>
      <c r="G22" s="688"/>
      <c r="H22" s="688"/>
      <c r="J22" s="61"/>
      <c r="K22" s="58"/>
      <c r="L22" s="711"/>
      <c r="M22" s="61"/>
      <c r="O22" s="672">
        <f>+IF(O21=0,"",IF(O18&lt;O21,"エラー !：④の内数である⑤の量が④を超えています",""))</f>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ht="27" customHeight="1" thickBot="1" thickTop="1">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ht="27" customHeight="1" thickBot="1">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ht="27" customHeight="1" thickBot="1">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ht="27" customHeight="1" thickBot="1" thickTop="1">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ht="27" customHeight="1" thickBot="1">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ht="27" customHeight="1" thickBot="1" thickTop="1">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f>+IF(AR27=0,"",IF(AK27&lt;(AR24+AR27+AR31),"エラー !：⑩の内数である（⑫+⑬＋⑭）の量が⑩を超えています",""))</f>
      </c>
      <c r="AS28" s="482"/>
      <c r="AT28" s="482"/>
      <c r="AU28" s="482"/>
    </row>
    <row r="29" ht="27" customHeight="1" thickBot="1" thickTop="1">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ht="27" customHeight="1" thickBot="1">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ht="27" customHeight="1" thickBot="1" thickTop="1">
      <c r="B31" s="690" t="s">
        <v>375</v>
      </c>
      <c r="C31" s="679"/>
      <c r="D31" s="679"/>
      <c r="E31" s="680"/>
      <c r="F31" s="673">
        <v>0</v>
      </c>
      <c r="G31" s="674"/>
      <c r="H31" s="214" t="s">
        <v>198</v>
      </c>
      <c r="L31" s="682"/>
      <c r="O31" s="61"/>
      <c r="X31"/>
      <c r="Y31"/>
      <c r="Z31" s="73" t="s">
        <v>91</v>
      </c>
      <c r="AJ31" s="132"/>
      <c r="AK31" s="659">
        <f>+IF(AK30=0,"",IF(AK27&lt;AK30,"エラー !：⑩の内数である⑪の量が⑩を超えています",""))</f>
      </c>
      <c r="AL31" s="659"/>
      <c r="AM31" s="659"/>
      <c r="AN31" s="659"/>
      <c r="AO31" s="659"/>
      <c r="AP31" s="659"/>
      <c r="AQ31" s="46"/>
      <c r="AR31" s="660"/>
      <c r="AS31" s="661"/>
      <c r="AT31" s="661"/>
      <c r="AU31" s="166" t="s">
        <v>13</v>
      </c>
      <c r="AV31" s="479"/>
    </row>
    <row r="32" ht="27" customHeight="1" thickBot="1" thickTop="1">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f>+IF(AR31=0,"",IF(AK27&lt;(AR24+AR27+AR31),"エラー !：⑩の内数である（⑫+⑬＋⑭）の量が⑩を超えています",""))</f>
      </c>
      <c r="AS32" s="478"/>
      <c r="AT32" s="478"/>
      <c r="AU32" s="478"/>
    </row>
    <row r="33" ht="27" customHeight="1" thickBot="1">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ht="27" customHeight="1">
      <c r="C34" s="310">
        <f>+IF(F30=0,"",IF(F29&lt;F30,"エラー !：上の表は、⑩の内数である⑪の量が⑩を超えています",""))</f>
      </c>
      <c r="Z34" s="725"/>
      <c r="AA34" s="651"/>
      <c r="AB34" s="651"/>
      <c r="AC34" s="651"/>
      <c r="AD34" s="651"/>
      <c r="AE34" s="651"/>
      <c r="AF34" s="651"/>
      <c r="AG34" s="651"/>
      <c r="AH34" s="651"/>
      <c r="AI34" s="651"/>
      <c r="AJ34" s="651"/>
      <c r="AK34" s="651"/>
      <c r="AL34" s="651"/>
      <c r="AM34" s="651"/>
      <c r="AN34" s="652"/>
      <c r="AO34" s="208"/>
    </row>
    <row r="35" ht="15" customHeight="1">
      <c r="C35" s="309">
        <f>+IF(F31=0,"",IF(F29&lt;F31,"エラー !：上の表は、⑩の内数である⑫の量が⑩を超えています",""))</f>
      </c>
      <c r="AE35" s="70"/>
      <c r="AF35" s="70"/>
      <c r="AG35" s="70"/>
      <c r="AH35" s="70"/>
      <c r="AI35" s="70"/>
      <c r="AJ35" s="70"/>
      <c r="AK35" s="58"/>
      <c r="AL35" s="58"/>
      <c r="AM35" s="58"/>
      <c r="AN35" s="58"/>
      <c r="AO35" s="58"/>
      <c r="AP35" s="58"/>
      <c r="AQ35" s="58"/>
    </row>
    <row r="36" ht="15" customHeight="1">
      <c r="C36" s="309">
        <f>+IF(F32=0,"",IF(F29&lt;F32,"エラー !：上の表は、⑩の内数である⑬の量が⑩を超えています",""))</f>
      </c>
      <c r="AE36" s="70"/>
      <c r="AF36" s="70"/>
      <c r="AG36" s="70"/>
      <c r="AH36" s="70"/>
      <c r="AI36" s="70"/>
      <c r="AJ36" s="70"/>
      <c r="AK36" s="70"/>
      <c r="AL36" s="156"/>
      <c r="AM36" s="156"/>
      <c r="AN36" s="132"/>
      <c r="AO36" s="58"/>
      <c r="AP36" s="58"/>
      <c r="AQ36" s="58"/>
      <c r="AR36" s="58"/>
      <c r="AS36" s="58"/>
      <c r="AT36" s="58"/>
      <c r="AU36" s="58"/>
      <c r="AV36" s="75"/>
    </row>
    <row r="37" ht="15" customHeight="1">
      <c r="C37" s="309">
        <f>+IF(F33=0,"",IF(F29&lt;F33,"エラー !：上の表は、⑩の内数である⑭の量が⑩を超えています",""))</f>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ht="13">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ht="13">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ht="13">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ht="13">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ht="13">
      <c r="H42" s="75"/>
      <c r="I42" s="75"/>
      <c r="J42" s="75"/>
      <c r="Q42" s="75"/>
      <c r="R42" s="75"/>
      <c r="S42" s="75"/>
      <c r="AP42" s="58"/>
      <c r="AQ42" s="58"/>
      <c r="AR42" s="132"/>
      <c r="AS42" s="70"/>
    </row>
    <row r="43">
      <c r="H43" s="75"/>
      <c r="I43" s="75"/>
      <c r="J43" s="75"/>
      <c r="Q43" s="75"/>
      <c r="R43" s="75"/>
      <c r="S43" s="75"/>
      <c r="AV43" s="75"/>
    </row>
    <row r="44">
      <c r="H44" s="75"/>
      <c r="I44" s="75"/>
      <c r="J44" s="75"/>
      <c r="Q44" s="75"/>
      <c r="R44" s="75"/>
      <c r="S44" s="75"/>
      <c r="AV44" s="75"/>
    </row>
    <row r="45">
      <c r="H45" s="75"/>
      <c r="I45" s="75"/>
      <c r="J45" s="75"/>
      <c r="Q45" s="75"/>
      <c r="R45" s="75"/>
      <c r="S45" s="75"/>
    </row>
    <row r="46">
      <c r="H46" s="75"/>
      <c r="I46" s="75"/>
      <c r="J46" s="75"/>
      <c r="Q46" s="75"/>
      <c r="R46" s="75"/>
      <c r="S46" s="75"/>
    </row>
    <row r="47" ht="13">
      <c r="H47" s="75"/>
      <c r="I47" s="75"/>
      <c r="J47" s="75"/>
      <c r="Q47" s="75"/>
      <c r="R47" s="75"/>
      <c r="S47" s="75"/>
      <c r="BG47" s="76"/>
      <c r="BH47" s="76"/>
      <c r="BI47" s="73"/>
    </row>
    <row r="48">
      <c r="H48" s="75"/>
      <c r="I48" s="75"/>
      <c r="J48" s="75"/>
      <c r="Q48" s="75"/>
      <c r="R48" s="75"/>
      <c r="S48" s="75"/>
      <c r="BG48" s="73"/>
    </row>
    <row r="49">
      <c r="G49" s="75"/>
      <c r="H49" s="75"/>
      <c r="I49" s="75"/>
      <c r="J49" s="75"/>
      <c r="Q49" s="75"/>
      <c r="R49" s="75"/>
      <c r="S49" s="75"/>
      <c r="BD49" s="73"/>
      <c r="BE49" s="73"/>
      <c r="BF49" s="73"/>
      <c r="BG49" s="73"/>
    </row>
    <row r="50">
      <c r="G50" s="75"/>
      <c r="H50" s="75"/>
      <c r="I50" s="75"/>
      <c r="J50" s="75"/>
      <c r="Q50" s="75"/>
      <c r="R50" s="75"/>
      <c r="S50" s="75"/>
      <c r="BD50" s="73"/>
      <c r="BE50" s="73"/>
      <c r="BF50" s="73"/>
      <c r="BG50" s="73"/>
    </row>
    <row r="51">
      <c r="G51" s="75"/>
      <c r="H51" s="75"/>
      <c r="I51" s="75"/>
      <c r="J51" s="75"/>
      <c r="Q51" s="75"/>
      <c r="R51" s="75"/>
      <c r="S51" s="75"/>
      <c r="BD51" s="73"/>
      <c r="BE51" s="73"/>
      <c r="BF51" s="73"/>
      <c r="BG51" s="73"/>
    </row>
    <row r="52">
      <c r="G52" s="75"/>
      <c r="H52" s="75"/>
      <c r="I52" s="75"/>
      <c r="J52" s="75"/>
      <c r="Q52" s="75"/>
      <c r="R52" s="75"/>
      <c r="S52" s="75"/>
      <c r="BD52" s="73"/>
      <c r="BE52" s="73"/>
      <c r="BF52" s="73"/>
      <c r="BG52" s="73"/>
    </row>
    <row r="53">
      <c r="G53" s="75"/>
      <c r="H53" s="75"/>
      <c r="I53" s="75"/>
      <c r="J53" s="75"/>
      <c r="Q53" s="75"/>
      <c r="R53" s="75"/>
      <c r="S53" s="75"/>
      <c r="BD53" s="73"/>
      <c r="BF53" s="73"/>
      <c r="BG53" s="73"/>
      <c r="BH53" s="73"/>
      <c r="BI53" s="73"/>
    </row>
    <row r="54">
      <c r="G54" s="75"/>
      <c r="H54" s="75"/>
      <c r="I54" s="75"/>
      <c r="J54" s="75"/>
      <c r="Q54" s="75"/>
      <c r="R54" s="75"/>
      <c r="S54" s="75"/>
      <c r="BC54" s="73"/>
      <c r="BD54" s="77"/>
      <c r="BF54" s="73"/>
      <c r="BG54" s="73"/>
      <c r="BH54" s="73"/>
      <c r="BI54" s="73"/>
    </row>
    <row r="55">
      <c r="G55" s="75"/>
      <c r="H55" s="75"/>
      <c r="I55" s="75"/>
      <c r="J55" s="75"/>
      <c r="Q55" s="75"/>
      <c r="R55" s="75"/>
      <c r="S55" s="75"/>
      <c r="BC55" s="73"/>
      <c r="BD55" s="77"/>
      <c r="BF55" s="73"/>
      <c r="BG55" s="73"/>
      <c r="BH55" s="73"/>
      <c r="BI55" s="73"/>
    </row>
    <row r="56">
      <c r="G56" s="75"/>
      <c r="H56" s="75"/>
      <c r="I56" s="75"/>
      <c r="J56" s="75"/>
      <c r="Q56" s="75"/>
      <c r="R56" s="75"/>
      <c r="S56" s="75"/>
      <c r="BC56" s="73"/>
      <c r="BD56" s="77"/>
      <c r="BF56" s="73"/>
      <c r="BG56" s="73"/>
      <c r="BH56" s="73"/>
      <c r="BI56" s="73"/>
    </row>
    <row r="57">
      <c r="G57" s="75"/>
      <c r="H57" s="75"/>
      <c r="BC57" s="73"/>
      <c r="BD57" s="77"/>
      <c r="BF57" s="73"/>
      <c r="BG57" s="73"/>
      <c r="BH57" s="73"/>
      <c r="BI57" s="73"/>
    </row>
    <row r="58" ht="12.5">
      <c r="G58" s="75"/>
      <c r="H58" s="75"/>
      <c r="K58" s="75"/>
      <c r="L58" s="78"/>
      <c r="M58" s="75"/>
      <c r="N58" s="75"/>
      <c r="BC58" s="73"/>
      <c r="BD58" s="77"/>
      <c r="BF58" s="73"/>
      <c r="BG58" s="73"/>
      <c r="BH58" s="73"/>
      <c r="BI58" s="73"/>
    </row>
    <row r="59">
      <c r="G59" s="75"/>
      <c r="H59" s="75"/>
      <c r="BC59" s="73"/>
      <c r="BD59" s="77"/>
      <c r="BF59" s="73"/>
      <c r="BG59" s="73"/>
      <c r="BH59" s="73"/>
      <c r="BI59" s="73"/>
    </row>
    <row r="60">
      <c r="G60" s="75"/>
      <c r="H60" s="75"/>
      <c r="BC60" s="73"/>
      <c r="BD60" s="77"/>
      <c r="BF60" s="73"/>
      <c r="BG60" s="73"/>
      <c r="BH60" s="73"/>
      <c r="BI60" s="73"/>
    </row>
    <row r="61">
      <c r="G61" s="75"/>
      <c r="H61" s="75"/>
      <c r="BC61" s="73"/>
      <c r="BD61" s="77"/>
      <c r="BF61" s="73"/>
      <c r="BG61" s="73"/>
      <c r="BH61" s="73"/>
      <c r="BI61" s="73"/>
    </row>
    <row r="62">
      <c r="BC62" s="73"/>
      <c r="BD62" s="77"/>
      <c r="BF62" s="73"/>
      <c r="BG62" s="73"/>
      <c r="BH62" s="73"/>
      <c r="BI62" s="73"/>
    </row>
    <row r="63">
      <c r="BC63" s="73"/>
      <c r="BD63" s="77"/>
      <c r="BF63" s="73"/>
      <c r="BG63" s="73"/>
      <c r="BH63" s="73"/>
      <c r="BI63" s="73"/>
    </row>
    <row r="64">
      <c r="BC64" s="73"/>
      <c r="BD64" s="77"/>
      <c r="BF64" s="73"/>
      <c r="BG64" s="73"/>
      <c r="BH64" s="73"/>
      <c r="BI64" s="73"/>
    </row>
    <row r="65">
      <c r="BC65" s="73"/>
      <c r="BD65" s="77"/>
      <c r="BF65" s="73"/>
      <c r="BG65" s="73"/>
      <c r="BH65" s="73"/>
      <c r="BI65" s="73"/>
    </row>
    <row r="66">
      <c r="BC66" s="73"/>
      <c r="BD66" s="77"/>
      <c r="BF66" s="73"/>
      <c r="BG66" s="73"/>
      <c r="BH66" s="73"/>
      <c r="BI66" s="73"/>
    </row>
    <row r="67">
      <c r="BC67" s="73"/>
      <c r="BD67" s="77"/>
      <c r="BF67" s="73"/>
      <c r="BG67" s="73"/>
      <c r="BH67" s="73"/>
      <c r="BI67" s="73"/>
    </row>
    <row r="69" ht="12.5">
      <c r="K69" s="75"/>
      <c r="L69" s="78"/>
      <c r="M69" s="75"/>
      <c r="N69" s="75"/>
    </row>
    <row r="70" ht="12.5">
      <c r="K70" s="75"/>
      <c r="L70" s="78"/>
      <c r="M70" s="75"/>
      <c r="N70" s="75"/>
    </row>
    <row r="71" ht="12.5">
      <c r="K71" s="75"/>
      <c r="L71" s="78"/>
      <c r="M71" s="75"/>
      <c r="N71" s="75"/>
    </row>
    <row r="72" ht="12.5">
      <c r="K72" s="75"/>
      <c r="L72" s="78"/>
      <c r="M72" s="75"/>
      <c r="N72" s="75"/>
    </row>
    <row r="73" ht="12.5">
      <c r="K73" s="75"/>
      <c r="L73" s="78"/>
      <c r="M73" s="75"/>
      <c r="N73" s="75"/>
    </row>
    <row r="74" ht="12.5">
      <c r="K74" s="75"/>
      <c r="L74" s="78"/>
      <c r="M74" s="75"/>
      <c r="N74" s="75"/>
    </row>
    <row r="75" ht="12.5">
      <c r="K75" s="75"/>
      <c r="L75" s="78"/>
      <c r="M75" s="75"/>
      <c r="N75" s="75"/>
    </row>
    <row r="76" ht="12.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3" right="0.5905511811023623" top="0.6299212598425197" bottom="0.3937007874015748" header="0.511811023622047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6">
    <pageSetUpPr fitToPage="1"/>
  </sheetPr>
  <dimension ref="B1:BI76"/>
  <sheetViews>
    <sheetView showGridLines="0" zoomScaleNormal="100" workbookViewId="0">
      <selection pane="topLeft" activeCell="B2" sqref="B2:G3"/>
    </sheetView>
  </sheetViews>
  <sheetFormatPr defaultColWidth="9" defaultRowHeight="1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16384" width="9" style="45" customWidth="1"/>
  </cols>
  <sheetData>
    <row r="1" ht="27" customHeight="1">
      <c r="F1" s="44"/>
      <c r="R1" s="92" t="s">
        <v>96</v>
      </c>
      <c r="S1" s="92" t="s">
        <v>352</v>
      </c>
    </row>
    <row r="2" ht="12" customHeight="1" thickBot="1">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ht="13.4" customHeight="1">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ht="13.5"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f>+表紙!Q29</f>
      </c>
      <c r="AS4" s="731"/>
      <c r="AT4" s="323">
        <f>+表紙!T29</f>
      </c>
      <c r="AU4" s="114"/>
    </row>
    <row r="5"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f>+表紙!F48</f>
      </c>
      <c r="AF5" s="732"/>
      <c r="AG5" s="732"/>
      <c r="AH5" s="732"/>
      <c r="AI5" s="732"/>
      <c r="AJ5" s="732"/>
      <c r="AK5" s="732"/>
      <c r="AL5" s="732"/>
      <c r="AM5" s="732"/>
      <c r="AN5" s="732"/>
      <c r="AO5" s="732"/>
      <c r="AP5" s="732"/>
      <c r="AQ5" s="732"/>
      <c r="AR5" s="732"/>
      <c r="AS5" s="732"/>
      <c r="AT5" s="732"/>
      <c r="AU5" s="732"/>
    </row>
    <row r="6" ht="24.75" customHeight="1" thickBot="1">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ht="28.4" customHeight="1" thickBot="1">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ht="28.4" customHeight="1" thickBot="1" thickTop="1">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ht="24.75" customHeight="1" thickBot="1" thickTop="1">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ht="24.75" customHeight="1" thickBot="1" thickTop="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ht="27" customHeight="1" thickBot="1" thickTop="1">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ht="24.75" customHeight="1" thickBot="1" thickTop="1">
      <c r="F12" s="748">
        <f>+ROUND(O12,1)+ROUND(O15,1)+ROUND(O18,1)+ROUND(O24,1)+O27-ROUND(F15,1)</f>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ht="24.75" customHeight="1" thickBot="1" thickTop="1">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ht="27" customHeight="1" thickBot="1" thickTop="1">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ht="24.75" customHeight="1" thickBot="1">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ht="24.75" customHeight="1" thickBot="1" thickTop="1">
      <c r="J16" s="61"/>
      <c r="K16" s="58"/>
      <c r="L16" s="711"/>
      <c r="M16" s="61"/>
      <c r="O16" s="659">
        <f>+IF(X18=0,"",IF(X18-O18=X18,"エラー！：⑥残さ物量があるのに、④自ら中間処理した量がゼロになっています",""))</f>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ht="27" customHeight="1" thickBot="1" thickTop="1">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ht="24.75" customHeight="1" thickBot="1">
      <c r="J18" s="61"/>
      <c r="K18" s="58"/>
      <c r="L18" s="711"/>
      <c r="M18" s="61"/>
      <c r="O18" s="655"/>
      <c r="P18" s="719"/>
      <c r="Q18" s="719"/>
      <c r="R18" s="719"/>
      <c r="S18" s="57" t="s">
        <v>14</v>
      </c>
      <c r="T18"/>
      <c r="U18" s="270"/>
      <c r="V18"/>
      <c r="W18" s="213"/>
      <c r="X18" s="668">
        <f>+ROUND(AG9,1)+ROUND(AG12,1)+ROUND(AG15,1)+AG18</f>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ht="24.75" customHeight="1" thickBot="1" thickTop="1">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ht="27" customHeight="1" thickBot="1" thickTop="1">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ht="24.75" customHeight="1" thickBot="1">
      <c r="B21" s="687"/>
      <c r="C21" s="687"/>
      <c r="D21" s="687"/>
      <c r="E21" s="687"/>
      <c r="F21" s="687"/>
      <c r="G21" s="687"/>
      <c r="H21" s="687"/>
      <c r="J21" s="61"/>
      <c r="K21" s="58"/>
      <c r="L21" s="711"/>
      <c r="M21" s="61"/>
      <c r="O21" s="655"/>
      <c r="P21" s="720"/>
      <c r="Q21" s="720"/>
      <c r="R21" s="720"/>
      <c r="S21" s="57" t="s">
        <v>13</v>
      </c>
      <c r="T21" s="135"/>
      <c r="U21" s="135"/>
      <c r="V21" s="135"/>
      <c r="W21" s="135"/>
      <c r="X21" s="668">
        <f>+O18-X18</f>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ht="24.75" customHeight="1" thickBot="1" thickTop="1">
      <c r="B22" s="688"/>
      <c r="C22" s="688"/>
      <c r="D22" s="688"/>
      <c r="E22" s="688"/>
      <c r="F22" s="688"/>
      <c r="G22" s="688"/>
      <c r="H22" s="688"/>
      <c r="J22" s="61"/>
      <c r="K22" s="58"/>
      <c r="L22" s="711"/>
      <c r="M22" s="61"/>
      <c r="O22" s="672">
        <f>+IF(O21=0,"",IF(O18&lt;O21,"エラー !：④の内数である⑤の量が④を超えています",""))</f>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ht="27" customHeight="1" thickBot="1" thickTop="1">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ht="27" customHeight="1" thickBot="1">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ht="27" customHeight="1" thickBot="1">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ht="27" customHeight="1" thickBot="1" thickTop="1">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ht="27" customHeight="1" thickBot="1">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ht="27" customHeight="1" thickBot="1" thickTop="1">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f>+IF(AR27=0,"",IF(AK27&lt;(AR24+AR27+AR31),"エラー !：⑩の内数である（⑫+⑬＋⑭）の量が⑩を超えています",""))</f>
      </c>
      <c r="AS28" s="482"/>
      <c r="AT28" s="482"/>
      <c r="AU28" s="482"/>
    </row>
    <row r="29" ht="27" customHeight="1" thickBot="1" thickTop="1">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ht="27" customHeight="1" thickBot="1">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ht="27" customHeight="1" thickBot="1" thickTop="1">
      <c r="B31" s="690" t="s">
        <v>375</v>
      </c>
      <c r="C31" s="679"/>
      <c r="D31" s="679"/>
      <c r="E31" s="680"/>
      <c r="F31" s="673">
        <v>0</v>
      </c>
      <c r="G31" s="674"/>
      <c r="H31" s="214" t="s">
        <v>198</v>
      </c>
      <c r="L31" s="682"/>
      <c r="O31" s="61"/>
      <c r="X31"/>
      <c r="Y31"/>
      <c r="Z31" s="73" t="s">
        <v>91</v>
      </c>
      <c r="AJ31" s="132"/>
      <c r="AK31" s="659">
        <f>+IF(AK30=0,"",IF(AK27&lt;AK30,"エラー !：⑩の内数である⑪の量が⑩を超えています",""))</f>
      </c>
      <c r="AL31" s="659"/>
      <c r="AM31" s="659"/>
      <c r="AN31" s="659"/>
      <c r="AO31" s="659"/>
      <c r="AP31" s="659"/>
      <c r="AQ31" s="46"/>
      <c r="AR31" s="660"/>
      <c r="AS31" s="661"/>
      <c r="AT31" s="661"/>
      <c r="AU31" s="166" t="s">
        <v>13</v>
      </c>
      <c r="AV31" s="479"/>
    </row>
    <row r="32" ht="27" customHeight="1" thickBot="1" thickTop="1">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f>+IF(AR31=0,"",IF(AK27&lt;(AR24+AR27+AR31),"エラー !：⑩の内数である（⑫+⑬＋⑭）の量が⑩を超えています",""))</f>
      </c>
      <c r="AS32" s="478"/>
      <c r="AT32" s="478"/>
      <c r="AU32" s="478"/>
    </row>
    <row r="33" ht="27" customHeight="1" thickBot="1">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ht="27" customHeight="1">
      <c r="C34" s="310">
        <f>+IF(F30=0,"",IF(F29&lt;F30,"エラー !：上の表は、⑩の内数である⑪の量が⑩を超えています",""))</f>
      </c>
      <c r="Z34" s="725"/>
      <c r="AA34" s="651"/>
      <c r="AB34" s="651"/>
      <c r="AC34" s="651"/>
      <c r="AD34" s="651"/>
      <c r="AE34" s="651"/>
      <c r="AF34" s="651"/>
      <c r="AG34" s="651"/>
      <c r="AH34" s="651"/>
      <c r="AI34" s="651"/>
      <c r="AJ34" s="651"/>
      <c r="AK34" s="651"/>
      <c r="AL34" s="651"/>
      <c r="AM34" s="651"/>
      <c r="AN34" s="652"/>
      <c r="AO34" s="208"/>
    </row>
    <row r="35" ht="15" customHeight="1">
      <c r="C35" s="309">
        <f>+IF(F31=0,"",IF(F29&lt;F31,"エラー !：上の表は、⑩の内数である⑫の量が⑩を超えています",""))</f>
      </c>
      <c r="AE35" s="70"/>
      <c r="AF35" s="70"/>
      <c r="AG35" s="70"/>
      <c r="AH35" s="70"/>
      <c r="AI35" s="70"/>
      <c r="AJ35" s="70"/>
      <c r="AK35" s="58"/>
      <c r="AL35" s="58"/>
      <c r="AM35" s="58"/>
      <c r="AN35" s="58"/>
      <c r="AO35" s="58"/>
      <c r="AP35" s="58"/>
      <c r="AQ35" s="58"/>
    </row>
    <row r="36" ht="15" customHeight="1">
      <c r="C36" s="309">
        <f>+IF(F32=0,"",IF(F29&lt;F32,"エラー !：上の表は、⑩の内数である⑬の量が⑩を超えています",""))</f>
      </c>
      <c r="AE36" s="70"/>
      <c r="AF36" s="70"/>
      <c r="AG36" s="70"/>
      <c r="AH36" s="70"/>
      <c r="AI36" s="70"/>
      <c r="AJ36" s="70"/>
      <c r="AK36" s="70"/>
      <c r="AL36" s="156"/>
      <c r="AM36" s="156"/>
      <c r="AN36" s="132"/>
      <c r="AO36" s="58"/>
      <c r="AP36" s="58"/>
      <c r="AQ36" s="58"/>
      <c r="AR36" s="58"/>
      <c r="AS36" s="58"/>
      <c r="AT36" s="58"/>
      <c r="AU36" s="58"/>
      <c r="AV36" s="75"/>
    </row>
    <row r="37" ht="15" customHeight="1">
      <c r="C37" s="309">
        <f>+IF(F33=0,"",IF(F29&lt;F33,"エラー !：上の表は、⑩の内数である⑭の量が⑩を超えています",""))</f>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ht="13">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ht="13">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ht="13">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ht="13">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ht="13">
      <c r="H42" s="75"/>
      <c r="I42" s="75"/>
      <c r="J42" s="75"/>
      <c r="Q42" s="75"/>
      <c r="R42" s="75"/>
      <c r="S42" s="75"/>
      <c r="AP42" s="58"/>
      <c r="AQ42" s="58"/>
      <c r="AR42" s="132"/>
      <c r="AS42" s="70"/>
    </row>
    <row r="43">
      <c r="H43" s="75"/>
      <c r="I43" s="75"/>
      <c r="J43" s="75"/>
      <c r="Q43" s="75"/>
      <c r="R43" s="75"/>
      <c r="S43" s="75"/>
      <c r="AV43" s="75"/>
    </row>
    <row r="44">
      <c r="H44" s="75"/>
      <c r="I44" s="75"/>
      <c r="J44" s="75"/>
      <c r="Q44" s="75"/>
      <c r="R44" s="75"/>
      <c r="S44" s="75"/>
      <c r="AV44" s="75"/>
    </row>
    <row r="45">
      <c r="H45" s="75"/>
      <c r="I45" s="75"/>
      <c r="J45" s="75"/>
      <c r="Q45" s="75"/>
      <c r="R45" s="75"/>
      <c r="S45" s="75"/>
    </row>
    <row r="46">
      <c r="H46" s="75"/>
      <c r="I46" s="75"/>
      <c r="J46" s="75"/>
      <c r="Q46" s="75"/>
      <c r="R46" s="75"/>
      <c r="S46" s="75"/>
    </row>
    <row r="47" ht="13">
      <c r="H47" s="75"/>
      <c r="I47" s="75"/>
      <c r="J47" s="75"/>
      <c r="Q47" s="75"/>
      <c r="R47" s="75"/>
      <c r="S47" s="75"/>
      <c r="BG47" s="76"/>
      <c r="BH47" s="76"/>
      <c r="BI47" s="73"/>
    </row>
    <row r="48">
      <c r="H48" s="75"/>
      <c r="I48" s="75"/>
      <c r="J48" s="75"/>
      <c r="Q48" s="75"/>
      <c r="R48" s="75"/>
      <c r="S48" s="75"/>
      <c r="BG48" s="73"/>
    </row>
    <row r="49">
      <c r="G49" s="75"/>
      <c r="H49" s="75"/>
      <c r="I49" s="75"/>
      <c r="J49" s="75"/>
      <c r="Q49" s="75"/>
      <c r="R49" s="75"/>
      <c r="S49" s="75"/>
      <c r="BD49" s="73"/>
      <c r="BE49" s="73"/>
      <c r="BF49" s="73"/>
      <c r="BG49" s="73"/>
    </row>
    <row r="50">
      <c r="G50" s="75"/>
      <c r="H50" s="75"/>
      <c r="I50" s="75"/>
      <c r="J50" s="75"/>
      <c r="Q50" s="75"/>
      <c r="R50" s="75"/>
      <c r="S50" s="75"/>
      <c r="BD50" s="73"/>
      <c r="BE50" s="73"/>
      <c r="BF50" s="73"/>
      <c r="BG50" s="73"/>
    </row>
    <row r="51">
      <c r="G51" s="75"/>
      <c r="H51" s="75"/>
      <c r="I51" s="75"/>
      <c r="J51" s="75"/>
      <c r="Q51" s="75"/>
      <c r="R51" s="75"/>
      <c r="S51" s="75"/>
      <c r="BD51" s="73"/>
      <c r="BE51" s="73"/>
      <c r="BF51" s="73"/>
      <c r="BG51" s="73"/>
    </row>
    <row r="52">
      <c r="G52" s="75"/>
      <c r="H52" s="75"/>
      <c r="I52" s="75"/>
      <c r="J52" s="75"/>
      <c r="Q52" s="75"/>
      <c r="R52" s="75"/>
      <c r="S52" s="75"/>
      <c r="BD52" s="73"/>
      <c r="BE52" s="73"/>
      <c r="BF52" s="73"/>
      <c r="BG52" s="73"/>
    </row>
    <row r="53">
      <c r="G53" s="75"/>
      <c r="H53" s="75"/>
      <c r="I53" s="75"/>
      <c r="J53" s="75"/>
      <c r="Q53" s="75"/>
      <c r="R53" s="75"/>
      <c r="S53" s="75"/>
      <c r="BD53" s="73"/>
      <c r="BF53" s="73"/>
      <c r="BG53" s="73"/>
      <c r="BH53" s="73"/>
      <c r="BI53" s="73"/>
    </row>
    <row r="54">
      <c r="G54" s="75"/>
      <c r="H54" s="75"/>
      <c r="I54" s="75"/>
      <c r="J54" s="75"/>
      <c r="Q54" s="75"/>
      <c r="R54" s="75"/>
      <c r="S54" s="75"/>
      <c r="BC54" s="73"/>
      <c r="BD54" s="77"/>
      <c r="BF54" s="73"/>
      <c r="BG54" s="73"/>
      <c r="BH54" s="73"/>
      <c r="BI54" s="73"/>
    </row>
    <row r="55">
      <c r="G55" s="75"/>
      <c r="H55" s="75"/>
      <c r="I55" s="75"/>
      <c r="J55" s="75"/>
      <c r="Q55" s="75"/>
      <c r="R55" s="75"/>
      <c r="S55" s="75"/>
      <c r="BC55" s="73"/>
      <c r="BD55" s="77"/>
      <c r="BF55" s="73"/>
      <c r="BG55" s="73"/>
      <c r="BH55" s="73"/>
      <c r="BI55" s="73"/>
    </row>
    <row r="56">
      <c r="G56" s="75"/>
      <c r="H56" s="75"/>
      <c r="I56" s="75"/>
      <c r="J56" s="75"/>
      <c r="Q56" s="75"/>
      <c r="R56" s="75"/>
      <c r="S56" s="75"/>
      <c r="BC56" s="73"/>
      <c r="BD56" s="77"/>
      <c r="BF56" s="73"/>
      <c r="BG56" s="73"/>
      <c r="BH56" s="73"/>
      <c r="BI56" s="73"/>
    </row>
    <row r="57">
      <c r="G57" s="75"/>
      <c r="H57" s="75"/>
      <c r="BC57" s="73"/>
      <c r="BD57" s="77"/>
      <c r="BF57" s="73"/>
      <c r="BG57" s="73"/>
      <c r="BH57" s="73"/>
      <c r="BI57" s="73"/>
    </row>
    <row r="58" ht="12.5">
      <c r="G58" s="75"/>
      <c r="H58" s="75"/>
      <c r="K58" s="75"/>
      <c r="L58" s="78"/>
      <c r="M58" s="75"/>
      <c r="N58" s="75"/>
      <c r="BC58" s="73"/>
      <c r="BD58" s="77"/>
      <c r="BF58" s="73"/>
      <c r="BG58" s="73"/>
      <c r="BH58" s="73"/>
      <c r="BI58" s="73"/>
    </row>
    <row r="59">
      <c r="G59" s="75"/>
      <c r="H59" s="75"/>
      <c r="BC59" s="73"/>
      <c r="BD59" s="77"/>
      <c r="BF59" s="73"/>
      <c r="BG59" s="73"/>
      <c r="BH59" s="73"/>
      <c r="BI59" s="73"/>
    </row>
    <row r="60">
      <c r="G60" s="75"/>
      <c r="H60" s="75"/>
      <c r="BC60" s="73"/>
      <c r="BD60" s="77"/>
      <c r="BF60" s="73"/>
      <c r="BG60" s="73"/>
      <c r="BH60" s="73"/>
      <c r="BI60" s="73"/>
    </row>
    <row r="61">
      <c r="G61" s="75"/>
      <c r="H61" s="75"/>
      <c r="BC61" s="73"/>
      <c r="BD61" s="77"/>
      <c r="BF61" s="73"/>
      <c r="BG61" s="73"/>
      <c r="BH61" s="73"/>
      <c r="BI61" s="73"/>
    </row>
    <row r="62">
      <c r="BC62" s="73"/>
      <c r="BD62" s="77"/>
      <c r="BF62" s="73"/>
      <c r="BG62" s="73"/>
      <c r="BH62" s="73"/>
      <c r="BI62" s="73"/>
    </row>
    <row r="63">
      <c r="BC63" s="73"/>
      <c r="BD63" s="77"/>
      <c r="BF63" s="73"/>
      <c r="BG63" s="73"/>
      <c r="BH63" s="73"/>
      <c r="BI63" s="73"/>
    </row>
    <row r="64">
      <c r="BC64" s="73"/>
      <c r="BD64" s="77"/>
      <c r="BF64" s="73"/>
      <c r="BG64" s="73"/>
      <c r="BH64" s="73"/>
      <c r="BI64" s="73"/>
    </row>
    <row r="65">
      <c r="BC65" s="73"/>
      <c r="BD65" s="77"/>
      <c r="BF65" s="73"/>
      <c r="BG65" s="73"/>
      <c r="BH65" s="73"/>
      <c r="BI65" s="73"/>
    </row>
    <row r="66">
      <c r="BC66" s="73"/>
      <c r="BD66" s="77"/>
      <c r="BF66" s="73"/>
      <c r="BG66" s="73"/>
      <c r="BH66" s="73"/>
      <c r="BI66" s="73"/>
    </row>
    <row r="67">
      <c r="BC67" s="73"/>
      <c r="BD67" s="77"/>
      <c r="BF67" s="73"/>
      <c r="BG67" s="73"/>
      <c r="BH67" s="73"/>
      <c r="BI67" s="73"/>
    </row>
    <row r="69" ht="12.5">
      <c r="K69" s="75"/>
      <c r="L69" s="78"/>
      <c r="M69" s="75"/>
      <c r="N69" s="75"/>
    </row>
    <row r="70" ht="12.5">
      <c r="K70" s="75"/>
      <c r="L70" s="78"/>
      <c r="M70" s="75"/>
      <c r="N70" s="75"/>
    </row>
    <row r="71" ht="12.5">
      <c r="K71" s="75"/>
      <c r="L71" s="78"/>
      <c r="M71" s="75"/>
      <c r="N71" s="75"/>
    </row>
    <row r="72" ht="12.5">
      <c r="K72" s="75"/>
      <c r="L72" s="78"/>
      <c r="M72" s="75"/>
      <c r="N72" s="75"/>
    </row>
    <row r="73" ht="12.5">
      <c r="K73" s="75"/>
      <c r="L73" s="78"/>
      <c r="M73" s="75"/>
      <c r="N73" s="75"/>
    </row>
    <row r="74" ht="12.5">
      <c r="K74" s="75"/>
      <c r="L74" s="78"/>
      <c r="M74" s="75"/>
      <c r="N74" s="75"/>
    </row>
    <row r="75" ht="12.5">
      <c r="K75" s="75"/>
      <c r="L75" s="78"/>
      <c r="M75" s="75"/>
      <c r="N75" s="75"/>
    </row>
    <row r="76" ht="12.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3" right="0.5905511811023623" top="0.6299212598425197" bottom="0.3937007874015748" header="0.511811023622047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7">
    <pageSetUpPr fitToPage="1"/>
  </sheetPr>
  <dimension ref="B1:BI76"/>
  <sheetViews>
    <sheetView showGridLines="0" zoomScaleNormal="100" workbookViewId="0">
      <selection pane="topLeft" activeCell="B2" sqref="B2:G3"/>
    </sheetView>
  </sheetViews>
  <sheetFormatPr defaultColWidth="9" defaultRowHeight="1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16384" width="9" style="45" customWidth="1"/>
  </cols>
  <sheetData>
    <row r="1" ht="27" customHeight="1">
      <c r="F1" s="44"/>
      <c r="R1" s="92" t="s">
        <v>96</v>
      </c>
      <c r="S1" s="92" t="s">
        <v>352</v>
      </c>
    </row>
    <row r="2" ht="12" customHeight="1" thickBot="1">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ht="13.4" customHeight="1">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ht="13.5"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f>+表紙!Q29</f>
      </c>
      <c r="AS4" s="731"/>
      <c r="AT4" s="323">
        <f>+表紙!T29</f>
      </c>
      <c r="AU4" s="114"/>
    </row>
    <row r="5"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f>+表紙!F48</f>
      </c>
      <c r="AF5" s="732"/>
      <c r="AG5" s="732"/>
      <c r="AH5" s="732"/>
      <c r="AI5" s="732"/>
      <c r="AJ5" s="732"/>
      <c r="AK5" s="732"/>
      <c r="AL5" s="732"/>
      <c r="AM5" s="732"/>
      <c r="AN5" s="732"/>
      <c r="AO5" s="732"/>
      <c r="AP5" s="732"/>
      <c r="AQ5" s="732"/>
      <c r="AR5" s="732"/>
      <c r="AS5" s="732"/>
      <c r="AT5" s="732"/>
      <c r="AU5" s="732"/>
    </row>
    <row r="6" ht="24.75" customHeight="1" thickBot="1">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ht="28.4" customHeight="1" thickBot="1">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ht="28.4" customHeight="1" thickBot="1" thickTop="1">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ht="24.75" customHeight="1" thickBot="1" thickTop="1">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ht="24.75" customHeight="1" thickBot="1" thickTop="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ht="27" customHeight="1" thickBot="1" thickTop="1">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ht="24.75" customHeight="1" thickBot="1" thickTop="1">
      <c r="F12" s="748">
        <f>+ROUND(O12,1)+ROUND(O15,1)+ROUND(O18,1)+ROUND(O24,1)+O27-ROUND(F15,1)</f>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ht="24.75" customHeight="1" thickBot="1" thickTop="1">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ht="27" customHeight="1" thickBot="1" thickTop="1">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ht="24.75" customHeight="1" thickBot="1">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ht="24.75" customHeight="1" thickBot="1" thickTop="1">
      <c r="J16" s="61"/>
      <c r="K16" s="58"/>
      <c r="L16" s="711"/>
      <c r="M16" s="61"/>
      <c r="O16" s="659">
        <f>+IF(X18=0,"",IF(X18-O18=X18,"エラー！：⑥残さ物量があるのに、④自ら中間処理した量がゼロになっています",""))</f>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ht="27" customHeight="1" thickBot="1" thickTop="1">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ht="24.75" customHeight="1" thickBot="1">
      <c r="J18" s="61"/>
      <c r="K18" s="58"/>
      <c r="L18" s="711"/>
      <c r="M18" s="61"/>
      <c r="O18" s="655">
        <v>0</v>
      </c>
      <c r="P18" s="719"/>
      <c r="Q18" s="719"/>
      <c r="R18" s="719"/>
      <c r="S18" s="57" t="s">
        <v>14</v>
      </c>
      <c r="T18"/>
      <c r="U18" s="270"/>
      <c r="V18"/>
      <c r="W18" s="213"/>
      <c r="X18" s="668">
        <f>+ROUND(AG9,1)+ROUND(AG12,1)+ROUND(AG15,1)+AG18</f>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ht="24.75" customHeight="1" thickBot="1" thickTop="1">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ht="27" customHeight="1" thickBot="1" thickTop="1">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ht="24.75" customHeight="1" thickBot="1">
      <c r="B21" s="687"/>
      <c r="C21" s="687"/>
      <c r="D21" s="687"/>
      <c r="E21" s="687"/>
      <c r="F21" s="687"/>
      <c r="G21" s="687"/>
      <c r="H21" s="687"/>
      <c r="J21" s="61"/>
      <c r="K21" s="58"/>
      <c r="L21" s="711"/>
      <c r="M21" s="61"/>
      <c r="O21" s="655">
        <v>0</v>
      </c>
      <c r="P21" s="720"/>
      <c r="Q21" s="720"/>
      <c r="R21" s="720"/>
      <c r="S21" s="57" t="s">
        <v>13</v>
      </c>
      <c r="T21" s="135"/>
      <c r="U21" s="135"/>
      <c r="V21" s="135"/>
      <c r="W21" s="135"/>
      <c r="X21" s="668">
        <f>+O18-X18</f>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ht="24.75" customHeight="1" thickBot="1" thickTop="1">
      <c r="B22" s="688"/>
      <c r="C22" s="688"/>
      <c r="D22" s="688"/>
      <c r="E22" s="688"/>
      <c r="F22" s="688"/>
      <c r="G22" s="688"/>
      <c r="H22" s="688"/>
      <c r="J22" s="61"/>
      <c r="K22" s="58"/>
      <c r="L22" s="711"/>
      <c r="M22" s="61"/>
      <c r="O22" s="672">
        <f>+IF(O21=0,"",IF(O18&lt;O21,"エラー !：④の内数である⑤の量が④を超えています",""))</f>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ht="27" customHeight="1" thickBot="1" thickTop="1">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ht="27" customHeight="1" thickBot="1">
      <c r="B24" s="690" t="s">
        <v>200</v>
      </c>
      <c r="C24" s="679"/>
      <c r="D24" s="679"/>
      <c r="E24" s="680"/>
      <c r="F24" s="673">
        <v>73.2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65.9</v>
      </c>
      <c r="AS24" s="669"/>
      <c r="AT24" s="669"/>
      <c r="AU24" s="57" t="s">
        <v>13</v>
      </c>
    </row>
    <row r="25" ht="27" customHeight="1" thickBot="1">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ht="27" customHeight="1" thickBot="1" thickTop="1">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ht="27" customHeight="1" thickBot="1">
      <c r="B27" s="691" t="s">
        <v>371</v>
      </c>
      <c r="C27" s="692"/>
      <c r="D27" s="692"/>
      <c r="E27" s="693"/>
      <c r="F27" s="673">
        <v>0</v>
      </c>
      <c r="G27" s="674"/>
      <c r="H27" s="214" t="s">
        <v>198</v>
      </c>
      <c r="L27" s="682"/>
      <c r="O27" s="684">
        <f>+Q30+ROUND(Q33,1)</f>
        <v>65.9</v>
      </c>
      <c r="P27" s="718"/>
      <c r="Q27" s="718"/>
      <c r="R27" s="718"/>
      <c r="S27" s="49" t="s">
        <v>38</v>
      </c>
      <c r="T27" s="70"/>
      <c r="U27" s="70"/>
      <c r="X27" s="68" t="s">
        <v>39</v>
      </c>
      <c r="Y27" s="71"/>
      <c r="AG27" s="58"/>
      <c r="AH27" s="58"/>
      <c r="AI27" s="58"/>
      <c r="AJ27" s="58"/>
      <c r="AK27" s="668">
        <f>+AG18+O27</f>
        <v>65.9</v>
      </c>
      <c r="AL27" s="669"/>
      <c r="AM27" s="669"/>
      <c r="AN27" s="669"/>
      <c r="AO27" s="57" t="s">
        <v>13</v>
      </c>
      <c r="AP27" s="318"/>
      <c r="AQ27" s="132"/>
      <c r="AR27" s="655">
        <v>0</v>
      </c>
      <c r="AS27" s="656"/>
      <c r="AT27" s="656"/>
      <c r="AU27" s="57" t="s">
        <v>13</v>
      </c>
      <c r="AV27" s="479"/>
    </row>
    <row r="28" ht="27" customHeight="1" thickBot="1" thickTop="1">
      <c r="B28" s="691" t="s">
        <v>372</v>
      </c>
      <c r="C28" s="692"/>
      <c r="D28" s="692"/>
      <c r="E28" s="693"/>
      <c r="F28" s="673">
        <v>0</v>
      </c>
      <c r="G28" s="674"/>
      <c r="H28" s="214" t="s">
        <v>198</v>
      </c>
      <c r="L28" s="682"/>
      <c r="O28" s="61"/>
      <c r="T28" s="58"/>
      <c r="U28" s="58"/>
      <c r="X28" s="726" t="s">
        <v>175</v>
      </c>
      <c r="Y28" s="727"/>
      <c r="Z28" s="670">
        <v>65.9</v>
      </c>
      <c r="AA28" s="671"/>
      <c r="AB28" s="671"/>
      <c r="AC28" s="671"/>
      <c r="AD28" s="671"/>
      <c r="AE28" s="49" t="s">
        <v>13</v>
      </c>
      <c r="AG28" s="58"/>
      <c r="AH28" s="58"/>
      <c r="AM28" s="317"/>
      <c r="AP28" s="318"/>
      <c r="AQ28" s="132"/>
      <c r="AR28" s="482">
        <f>+IF(AR27=0,"",IF(AK27&lt;(AR24+AR27+AR31),"エラー !：⑩の内数である（⑫+⑬＋⑭）の量が⑩を超えています",""))</f>
      </c>
      <c r="AS28" s="482"/>
      <c r="AT28" s="482"/>
      <c r="AU28" s="482"/>
    </row>
    <row r="29" ht="27" customHeight="1" thickBot="1" thickTop="1">
      <c r="B29" s="691" t="s">
        <v>373</v>
      </c>
      <c r="C29" s="692"/>
      <c r="D29" s="692"/>
      <c r="E29" s="693"/>
      <c r="F29" s="673">
        <v>73.2</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ht="27" customHeight="1" thickBot="1">
      <c r="B30" s="690" t="s">
        <v>374</v>
      </c>
      <c r="C30" s="679"/>
      <c r="D30" s="679"/>
      <c r="E30" s="680"/>
      <c r="F30" s="673">
        <v>10.8</v>
      </c>
      <c r="G30" s="674"/>
      <c r="H30" s="214" t="s">
        <v>198</v>
      </c>
      <c r="L30" s="682"/>
      <c r="O30" s="61"/>
      <c r="Q30" s="684">
        <f>+ROUND(Z28,1)+ROUND(Z29,1)+ROUND(Z30,1)</f>
        <v>65.9</v>
      </c>
      <c r="R30" s="718"/>
      <c r="S30" s="718"/>
      <c r="T30" s="718"/>
      <c r="U30" s="49" t="s">
        <v>16</v>
      </c>
      <c r="X30" s="726" t="s">
        <v>186</v>
      </c>
      <c r="Y30" s="727"/>
      <c r="Z30" s="670"/>
      <c r="AA30" s="671"/>
      <c r="AB30" s="671"/>
      <c r="AC30" s="671"/>
      <c r="AD30" s="671"/>
      <c r="AE30" s="49" t="s">
        <v>13</v>
      </c>
      <c r="AK30" s="655">
        <v>9.7</v>
      </c>
      <c r="AL30" s="656"/>
      <c r="AM30" s="656"/>
      <c r="AN30" s="656"/>
      <c r="AO30" s="57" t="s">
        <v>13</v>
      </c>
      <c r="AR30" s="667"/>
      <c r="AS30" s="664"/>
      <c r="AT30" s="664"/>
      <c r="AU30" s="665"/>
    </row>
    <row r="31" ht="27" customHeight="1" thickBot="1" thickTop="1">
      <c r="B31" s="690" t="s">
        <v>375</v>
      </c>
      <c r="C31" s="679"/>
      <c r="D31" s="679"/>
      <c r="E31" s="680"/>
      <c r="F31" s="673">
        <v>73.2</v>
      </c>
      <c r="G31" s="674"/>
      <c r="H31" s="214" t="s">
        <v>198</v>
      </c>
      <c r="L31" s="682"/>
      <c r="O31" s="61"/>
      <c r="X31"/>
      <c r="Y31"/>
      <c r="Z31" s="73" t="s">
        <v>91</v>
      </c>
      <c r="AJ31" s="132"/>
      <c r="AK31" s="659">
        <f>+IF(AK30=0,"",IF(AK27&lt;AK30,"エラー !：⑩の内数である⑪の量が⑩を超えています",""))</f>
      </c>
      <c r="AL31" s="659"/>
      <c r="AM31" s="659"/>
      <c r="AN31" s="659"/>
      <c r="AO31" s="659"/>
      <c r="AP31" s="659"/>
      <c r="AQ31" s="46"/>
      <c r="AR31" s="660">
        <v>0</v>
      </c>
      <c r="AS31" s="661"/>
      <c r="AT31" s="661"/>
      <c r="AU31" s="166" t="s">
        <v>13</v>
      </c>
      <c r="AV31" s="479"/>
    </row>
    <row r="32" ht="27" customHeight="1" thickBot="1" thickTop="1">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f>+IF(AR31=0,"",IF(AK27&lt;(AR24+AR27+AR31),"エラー !：⑩の内数である（⑫+⑬＋⑭）の量が⑩を超えています",""))</f>
      </c>
      <c r="AS32" s="478"/>
      <c r="AT32" s="478"/>
      <c r="AU32" s="478"/>
    </row>
    <row r="33" ht="27" customHeight="1" thickBot="1">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ht="27" customHeight="1">
      <c r="C34" s="310">
        <f>+IF(F30=0,"",IF(F29&lt;F30,"エラー !：上の表は、⑩の内数である⑪の量が⑩を超えています",""))</f>
      </c>
      <c r="Z34" s="725"/>
      <c r="AA34" s="651"/>
      <c r="AB34" s="651"/>
      <c r="AC34" s="651"/>
      <c r="AD34" s="651"/>
      <c r="AE34" s="651"/>
      <c r="AF34" s="651"/>
      <c r="AG34" s="651"/>
      <c r="AH34" s="651"/>
      <c r="AI34" s="651"/>
      <c r="AJ34" s="651"/>
      <c r="AK34" s="651"/>
      <c r="AL34" s="651"/>
      <c r="AM34" s="651"/>
      <c r="AN34" s="652"/>
      <c r="AO34" s="208"/>
    </row>
    <row r="35" ht="15" customHeight="1">
      <c r="C35" s="309">
        <f>+IF(F31=0,"",IF(F29&lt;F31,"エラー !：上の表は、⑩の内数である⑫の量が⑩を超えています",""))</f>
      </c>
      <c r="AE35" s="70"/>
      <c r="AF35" s="70"/>
      <c r="AG35" s="70"/>
      <c r="AH35" s="70"/>
      <c r="AI35" s="70"/>
      <c r="AJ35" s="70"/>
      <c r="AK35" s="58"/>
      <c r="AL35" s="58"/>
      <c r="AM35" s="58"/>
      <c r="AN35" s="58"/>
      <c r="AO35" s="58"/>
      <c r="AP35" s="58"/>
      <c r="AQ35" s="58"/>
    </row>
    <row r="36" ht="15" customHeight="1">
      <c r="C36" s="309">
        <f>+IF(F32=0,"",IF(F29&lt;F32,"エラー !：上の表は、⑩の内数である⑬の量が⑩を超えています",""))</f>
      </c>
      <c r="AE36" s="70"/>
      <c r="AF36" s="70"/>
      <c r="AG36" s="70"/>
      <c r="AH36" s="70"/>
      <c r="AI36" s="70"/>
      <c r="AJ36" s="70"/>
      <c r="AK36" s="70"/>
      <c r="AL36" s="156"/>
      <c r="AM36" s="156"/>
      <c r="AN36" s="132"/>
      <c r="AO36" s="58"/>
      <c r="AP36" s="58"/>
      <c r="AQ36" s="58"/>
      <c r="AR36" s="58"/>
      <c r="AS36" s="58"/>
      <c r="AT36" s="58"/>
      <c r="AU36" s="58"/>
      <c r="AV36" s="75"/>
    </row>
    <row r="37" ht="15" customHeight="1">
      <c r="C37" s="309">
        <f>+IF(F33=0,"",IF(F29&lt;F33,"エラー !：上の表は、⑩の内数である⑭の量が⑩を超えています",""))</f>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ht="13">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ht="13">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ht="13">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ht="13">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ht="13">
      <c r="H42" s="75"/>
      <c r="I42" s="75"/>
      <c r="J42" s="75"/>
      <c r="Q42" s="75"/>
      <c r="R42" s="75"/>
      <c r="S42" s="75"/>
      <c r="AP42" s="58"/>
      <c r="AQ42" s="58"/>
      <c r="AR42" s="132"/>
      <c r="AS42" s="70"/>
    </row>
    <row r="43">
      <c r="H43" s="75"/>
      <c r="I43" s="75"/>
      <c r="J43" s="75"/>
      <c r="Q43" s="75"/>
      <c r="R43" s="75"/>
      <c r="S43" s="75"/>
      <c r="AV43" s="75"/>
    </row>
    <row r="44">
      <c r="H44" s="75"/>
      <c r="I44" s="75"/>
      <c r="J44" s="75"/>
      <c r="Q44" s="75"/>
      <c r="R44" s="75"/>
      <c r="S44" s="75"/>
      <c r="AV44" s="75"/>
    </row>
    <row r="45">
      <c r="H45" s="75"/>
      <c r="I45" s="75"/>
      <c r="J45" s="75"/>
      <c r="Q45" s="75"/>
      <c r="R45" s="75"/>
      <c r="S45" s="75"/>
    </row>
    <row r="46">
      <c r="H46" s="75"/>
      <c r="I46" s="75"/>
      <c r="J46" s="75"/>
      <c r="Q46" s="75"/>
      <c r="R46" s="75"/>
      <c r="S46" s="75"/>
    </row>
    <row r="47" ht="13">
      <c r="H47" s="75"/>
      <c r="I47" s="75"/>
      <c r="J47" s="75"/>
      <c r="Q47" s="75"/>
      <c r="R47" s="75"/>
      <c r="S47" s="75"/>
      <c r="BG47" s="76"/>
      <c r="BH47" s="76"/>
      <c r="BI47" s="73"/>
    </row>
    <row r="48">
      <c r="H48" s="75"/>
      <c r="I48" s="75"/>
      <c r="J48" s="75"/>
      <c r="Q48" s="75"/>
      <c r="R48" s="75"/>
      <c r="S48" s="75"/>
      <c r="BG48" s="73"/>
    </row>
    <row r="49">
      <c r="G49" s="75"/>
      <c r="H49" s="75"/>
      <c r="I49" s="75"/>
      <c r="J49" s="75"/>
      <c r="Q49" s="75"/>
      <c r="R49" s="75"/>
      <c r="S49" s="75"/>
      <c r="BD49" s="73"/>
      <c r="BE49" s="73"/>
      <c r="BF49" s="73"/>
      <c r="BG49" s="73"/>
    </row>
    <row r="50">
      <c r="G50" s="75"/>
      <c r="H50" s="75"/>
      <c r="I50" s="75"/>
      <c r="J50" s="75"/>
      <c r="Q50" s="75"/>
      <c r="R50" s="75"/>
      <c r="S50" s="75"/>
      <c r="BD50" s="73"/>
      <c r="BE50" s="73"/>
      <c r="BF50" s="73"/>
      <c r="BG50" s="73"/>
    </row>
    <row r="51">
      <c r="G51" s="75"/>
      <c r="H51" s="75"/>
      <c r="I51" s="75"/>
      <c r="J51" s="75"/>
      <c r="Q51" s="75"/>
      <c r="R51" s="75"/>
      <c r="S51" s="75"/>
      <c r="BD51" s="73"/>
      <c r="BE51" s="73"/>
      <c r="BF51" s="73"/>
      <c r="BG51" s="73"/>
    </row>
    <row r="52">
      <c r="G52" s="75"/>
      <c r="H52" s="75"/>
      <c r="I52" s="75"/>
      <c r="J52" s="75"/>
      <c r="Q52" s="75"/>
      <c r="R52" s="75"/>
      <c r="S52" s="75"/>
      <c r="BD52" s="73"/>
      <c r="BE52" s="73"/>
      <c r="BF52" s="73"/>
      <c r="BG52" s="73"/>
    </row>
    <row r="53">
      <c r="G53" s="75"/>
      <c r="H53" s="75"/>
      <c r="I53" s="75"/>
      <c r="J53" s="75"/>
      <c r="Q53" s="75"/>
      <c r="R53" s="75"/>
      <c r="S53" s="75"/>
      <c r="BD53" s="73"/>
      <c r="BF53" s="73"/>
      <c r="BG53" s="73"/>
      <c r="BH53" s="73"/>
      <c r="BI53" s="73"/>
    </row>
    <row r="54">
      <c r="G54" s="75"/>
      <c r="H54" s="75"/>
      <c r="I54" s="75"/>
      <c r="J54" s="75"/>
      <c r="Q54" s="75"/>
      <c r="R54" s="75"/>
      <c r="S54" s="75"/>
      <c r="BC54" s="73"/>
      <c r="BD54" s="77"/>
      <c r="BF54" s="73"/>
      <c r="BG54" s="73"/>
      <c r="BH54" s="73"/>
      <c r="BI54" s="73"/>
    </row>
    <row r="55">
      <c r="G55" s="75"/>
      <c r="H55" s="75"/>
      <c r="I55" s="75"/>
      <c r="J55" s="75"/>
      <c r="Q55" s="75"/>
      <c r="R55" s="75"/>
      <c r="S55" s="75"/>
      <c r="BC55" s="73"/>
      <c r="BD55" s="77"/>
      <c r="BF55" s="73"/>
      <c r="BG55" s="73"/>
      <c r="BH55" s="73"/>
      <c r="BI55" s="73"/>
    </row>
    <row r="56">
      <c r="G56" s="75"/>
      <c r="H56" s="75"/>
      <c r="I56" s="75"/>
      <c r="J56" s="75"/>
      <c r="Q56" s="75"/>
      <c r="R56" s="75"/>
      <c r="S56" s="75"/>
      <c r="BC56" s="73"/>
      <c r="BD56" s="77"/>
      <c r="BF56" s="73"/>
      <c r="BG56" s="73"/>
      <c r="BH56" s="73"/>
      <c r="BI56" s="73"/>
    </row>
    <row r="57">
      <c r="G57" s="75"/>
      <c r="H57" s="75"/>
      <c r="BC57" s="73"/>
      <c r="BD57" s="77"/>
      <c r="BF57" s="73"/>
      <c r="BG57" s="73"/>
      <c r="BH57" s="73"/>
      <c r="BI57" s="73"/>
    </row>
    <row r="58" ht="12.5">
      <c r="G58" s="75"/>
      <c r="H58" s="75"/>
      <c r="K58" s="75"/>
      <c r="L58" s="78"/>
      <c r="M58" s="75"/>
      <c r="N58" s="75"/>
      <c r="BC58" s="73"/>
      <c r="BD58" s="77"/>
      <c r="BF58" s="73"/>
      <c r="BG58" s="73"/>
      <c r="BH58" s="73"/>
      <c r="BI58" s="73"/>
    </row>
    <row r="59">
      <c r="G59" s="75"/>
      <c r="H59" s="75"/>
      <c r="BC59" s="73"/>
      <c r="BD59" s="77"/>
      <c r="BF59" s="73"/>
      <c r="BG59" s="73"/>
      <c r="BH59" s="73"/>
      <c r="BI59" s="73"/>
    </row>
    <row r="60">
      <c r="G60" s="75"/>
      <c r="H60" s="75"/>
      <c r="BC60" s="73"/>
      <c r="BD60" s="77"/>
      <c r="BF60" s="73"/>
      <c r="BG60" s="73"/>
      <c r="BH60" s="73"/>
      <c r="BI60" s="73"/>
    </row>
    <row r="61">
      <c r="G61" s="75"/>
      <c r="H61" s="75"/>
      <c r="BC61" s="73"/>
      <c r="BD61" s="77"/>
      <c r="BF61" s="73"/>
      <c r="BG61" s="73"/>
      <c r="BH61" s="73"/>
      <c r="BI61" s="73"/>
    </row>
    <row r="62">
      <c r="BC62" s="73"/>
      <c r="BD62" s="77"/>
      <c r="BF62" s="73"/>
      <c r="BG62" s="73"/>
      <c r="BH62" s="73"/>
      <c r="BI62" s="73"/>
    </row>
    <row r="63">
      <c r="BC63" s="73"/>
      <c r="BD63" s="77"/>
      <c r="BF63" s="73"/>
      <c r="BG63" s="73"/>
      <c r="BH63" s="73"/>
      <c r="BI63" s="73"/>
    </row>
    <row r="64">
      <c r="BC64" s="73"/>
      <c r="BD64" s="77"/>
      <c r="BF64" s="73"/>
      <c r="BG64" s="73"/>
      <c r="BH64" s="73"/>
      <c r="BI64" s="73"/>
    </row>
    <row r="65">
      <c r="BC65" s="73"/>
      <c r="BD65" s="77"/>
      <c r="BF65" s="73"/>
      <c r="BG65" s="73"/>
      <c r="BH65" s="73"/>
      <c r="BI65" s="73"/>
    </row>
    <row r="66">
      <c r="BC66" s="73"/>
      <c r="BD66" s="77"/>
      <c r="BF66" s="73"/>
      <c r="BG66" s="73"/>
      <c r="BH66" s="73"/>
      <c r="BI66" s="73"/>
    </row>
    <row r="67">
      <c r="BC67" s="73"/>
      <c r="BD67" s="77"/>
      <c r="BF67" s="73"/>
      <c r="BG67" s="73"/>
      <c r="BH67" s="73"/>
      <c r="BI67" s="73"/>
    </row>
    <row r="69" ht="12.5">
      <c r="K69" s="75"/>
      <c r="L69" s="78"/>
      <c r="M69" s="75"/>
      <c r="N69" s="75"/>
    </row>
    <row r="70" ht="12.5">
      <c r="K70" s="75"/>
      <c r="L70" s="78"/>
      <c r="M70" s="75"/>
      <c r="N70" s="75"/>
    </row>
    <row r="71" ht="12.5">
      <c r="K71" s="75"/>
      <c r="L71" s="78"/>
      <c r="M71" s="75"/>
      <c r="N71" s="75"/>
    </row>
    <row r="72" ht="12.5">
      <c r="K72" s="75"/>
      <c r="L72" s="78"/>
      <c r="M72" s="75"/>
      <c r="N72" s="75"/>
    </row>
    <row r="73" ht="12.5">
      <c r="K73" s="75"/>
      <c r="L73" s="78"/>
      <c r="M73" s="75"/>
      <c r="N73" s="75"/>
    </row>
    <row r="74" ht="12.5">
      <c r="K74" s="75"/>
      <c r="L74" s="78"/>
      <c r="M74" s="75"/>
      <c r="N74" s="75"/>
    </row>
    <row r="75" ht="12.5">
      <c r="K75" s="75"/>
      <c r="L75" s="78"/>
      <c r="M75" s="75"/>
      <c r="N75" s="75"/>
    </row>
    <row r="76" ht="12.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3" right="0.5905511811023623" top="0.6299212598425197" bottom="0.3937007874015748" header="0.511811023622047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14">
    <pageSetUpPr fitToPage="1"/>
  </sheetPr>
  <dimension ref="B1:BI76"/>
  <sheetViews>
    <sheetView showGridLines="0" zoomScaleNormal="100" workbookViewId="0">
      <selection pane="topLeft" activeCell="B2" sqref="B2:G3"/>
    </sheetView>
  </sheetViews>
  <sheetFormatPr defaultColWidth="9" defaultRowHeight="1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16384" width="9" style="45" customWidth="1"/>
  </cols>
  <sheetData>
    <row r="1" ht="27" customHeight="1">
      <c r="F1" s="44"/>
      <c r="R1" s="92" t="s">
        <v>96</v>
      </c>
      <c r="S1" s="92" t="s">
        <v>352</v>
      </c>
    </row>
    <row r="2" ht="12" customHeight="1" thickBot="1">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ht="13.4" customHeight="1">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ht="13.5"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f>+表紙!Q29</f>
      </c>
      <c r="AS4" s="731"/>
      <c r="AT4" s="323">
        <f>+表紙!T29</f>
      </c>
      <c r="AU4" s="114"/>
    </row>
    <row r="5"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f>+表紙!F48</f>
      </c>
      <c r="AF5" s="732"/>
      <c r="AG5" s="732"/>
      <c r="AH5" s="732"/>
      <c r="AI5" s="732"/>
      <c r="AJ5" s="732"/>
      <c r="AK5" s="732"/>
      <c r="AL5" s="732"/>
      <c r="AM5" s="732"/>
      <c r="AN5" s="732"/>
      <c r="AO5" s="732"/>
      <c r="AP5" s="732"/>
      <c r="AQ5" s="732"/>
      <c r="AR5" s="732"/>
      <c r="AS5" s="732"/>
      <c r="AT5" s="732"/>
      <c r="AU5" s="732"/>
    </row>
    <row r="6" ht="24.75" customHeight="1" thickBot="1">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ht="28.4" customHeight="1" thickBot="1">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ht="28.4" customHeight="1" thickBot="1" thickTop="1">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ht="24.75" customHeight="1" thickBot="1" thickTop="1">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ht="24.75" customHeight="1" thickBot="1" thickTop="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ht="27" customHeight="1" thickBot="1" thickTop="1">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ht="24.75" customHeight="1" thickBot="1" thickTop="1">
      <c r="F12" s="748">
        <f>+ROUND(O12,1)+ROUND(O15,1)+ROUND(O18,1)+ROUND(O24,1)+O27-ROUND(F15,1)</f>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ht="24.75" customHeight="1" thickBot="1" thickTop="1">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ht="27" customHeight="1" thickBot="1" thickTop="1">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ht="24.75" customHeight="1" thickBot="1">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ht="24.75" customHeight="1" thickBot="1" thickTop="1">
      <c r="J16" s="61"/>
      <c r="K16" s="58"/>
      <c r="L16" s="711"/>
      <c r="M16" s="61"/>
      <c r="O16" s="659">
        <f>+IF(X18=0,"",IF(X18-O18=X18,"エラー！：⑥残さ物量があるのに、④自ら中間処理した量がゼロになっています",""))</f>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ht="27" customHeight="1" thickBot="1" thickTop="1">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ht="24.75" customHeight="1" thickBot="1">
      <c r="J18" s="61"/>
      <c r="K18" s="58"/>
      <c r="L18" s="711"/>
      <c r="M18" s="61"/>
      <c r="O18" s="655">
        <v>0</v>
      </c>
      <c r="P18" s="719"/>
      <c r="Q18" s="719"/>
      <c r="R18" s="719"/>
      <c r="S18" s="57" t="s">
        <v>14</v>
      </c>
      <c r="T18"/>
      <c r="U18" s="270"/>
      <c r="V18"/>
      <c r="W18" s="213"/>
      <c r="X18" s="668">
        <f>+ROUND(AG9,1)+ROUND(AG12,1)+ROUND(AG15,1)+AG18</f>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ht="24.75" customHeight="1" thickBot="1" thickTop="1">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ht="27" customHeight="1" thickBot="1" thickTop="1">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ht="24.75" customHeight="1" thickBot="1">
      <c r="B21" s="687"/>
      <c r="C21" s="687"/>
      <c r="D21" s="687"/>
      <c r="E21" s="687"/>
      <c r="F21" s="687"/>
      <c r="G21" s="687"/>
      <c r="H21" s="687"/>
      <c r="J21" s="61"/>
      <c r="K21" s="58"/>
      <c r="L21" s="711"/>
      <c r="M21" s="61"/>
      <c r="O21" s="655">
        <v>0</v>
      </c>
      <c r="P21" s="720"/>
      <c r="Q21" s="720"/>
      <c r="R21" s="720"/>
      <c r="S21" s="57" t="s">
        <v>13</v>
      </c>
      <c r="T21" s="135"/>
      <c r="U21" s="135"/>
      <c r="V21" s="135"/>
      <c r="W21" s="135"/>
      <c r="X21" s="668">
        <f>+O18-X18</f>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ht="24.75" customHeight="1" thickBot="1" thickTop="1">
      <c r="B22" s="688"/>
      <c r="C22" s="688"/>
      <c r="D22" s="688"/>
      <c r="E22" s="688"/>
      <c r="F22" s="688"/>
      <c r="G22" s="688"/>
      <c r="H22" s="688"/>
      <c r="J22" s="61"/>
      <c r="K22" s="58"/>
      <c r="L22" s="711"/>
      <c r="M22" s="61"/>
      <c r="O22" s="672">
        <f>+IF(O21=0,"",IF(O18&lt;O21,"エラー !：④の内数である⑤の量が④を超えています",""))</f>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ht="27" customHeight="1" thickBot="1" thickTop="1">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ht="27" customHeight="1" thickBot="1">
      <c r="B24" s="690" t="s">
        <v>200</v>
      </c>
      <c r="C24" s="679"/>
      <c r="D24" s="679"/>
      <c r="E24" s="680"/>
      <c r="F24" s="673">
        <v>2.8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2.5</v>
      </c>
      <c r="AS24" s="669"/>
      <c r="AT24" s="669"/>
      <c r="AU24" s="57" t="s">
        <v>13</v>
      </c>
    </row>
    <row r="25" ht="27" customHeight="1" thickBot="1">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ht="27" customHeight="1" thickBot="1" thickTop="1">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ht="27" customHeight="1" thickBot="1">
      <c r="B27" s="691" t="s">
        <v>371</v>
      </c>
      <c r="C27" s="692"/>
      <c r="D27" s="692"/>
      <c r="E27" s="693"/>
      <c r="F27" s="673">
        <v>0</v>
      </c>
      <c r="G27" s="674"/>
      <c r="H27" s="214" t="s">
        <v>198</v>
      </c>
      <c r="L27" s="682"/>
      <c r="O27" s="684">
        <f>+Q30+ROUND(Q33,1)</f>
        <v>2.5</v>
      </c>
      <c r="P27" s="718"/>
      <c r="Q27" s="718"/>
      <c r="R27" s="718"/>
      <c r="S27" s="49" t="s">
        <v>38</v>
      </c>
      <c r="T27" s="70"/>
      <c r="U27" s="70"/>
      <c r="X27" s="68" t="s">
        <v>39</v>
      </c>
      <c r="Y27" s="71"/>
      <c r="AG27" s="58"/>
      <c r="AH27" s="58"/>
      <c r="AI27" s="58"/>
      <c r="AJ27" s="58"/>
      <c r="AK27" s="668">
        <f>+AG18+O27</f>
        <v>2.5</v>
      </c>
      <c r="AL27" s="669"/>
      <c r="AM27" s="669"/>
      <c r="AN27" s="669"/>
      <c r="AO27" s="57" t="s">
        <v>13</v>
      </c>
      <c r="AP27" s="318"/>
      <c r="AQ27" s="132"/>
      <c r="AR27" s="655">
        <v>0</v>
      </c>
      <c r="AS27" s="656"/>
      <c r="AT27" s="656"/>
      <c r="AU27" s="57" t="s">
        <v>13</v>
      </c>
      <c r="AV27" s="479"/>
    </row>
    <row r="28" ht="27" customHeight="1" thickBot="1" thickTop="1">
      <c r="B28" s="691" t="s">
        <v>372</v>
      </c>
      <c r="C28" s="692"/>
      <c r="D28" s="692"/>
      <c r="E28" s="693"/>
      <c r="F28" s="673">
        <v>0</v>
      </c>
      <c r="G28" s="674"/>
      <c r="H28" s="214" t="s">
        <v>198</v>
      </c>
      <c r="L28" s="682"/>
      <c r="O28" s="61"/>
      <c r="T28" s="58"/>
      <c r="U28" s="58"/>
      <c r="X28" s="726" t="s">
        <v>175</v>
      </c>
      <c r="Y28" s="727"/>
      <c r="Z28" s="670">
        <v>2.5</v>
      </c>
      <c r="AA28" s="671"/>
      <c r="AB28" s="671"/>
      <c r="AC28" s="671"/>
      <c r="AD28" s="671"/>
      <c r="AE28" s="49" t="s">
        <v>13</v>
      </c>
      <c r="AG28" s="58"/>
      <c r="AH28" s="58"/>
      <c r="AM28" s="317"/>
      <c r="AP28" s="318"/>
      <c r="AQ28" s="132"/>
      <c r="AR28" s="482">
        <f>+IF(AR27=0,"",IF(AK27&lt;(AR24+AR27+AR31),"エラー !：⑩の内数である（⑫+⑬＋⑭）の量が⑩を超えています",""))</f>
      </c>
      <c r="AS28" s="482"/>
      <c r="AT28" s="482"/>
      <c r="AU28" s="482"/>
    </row>
    <row r="29" ht="27" customHeight="1" thickBot="1" thickTop="1">
      <c r="B29" s="691" t="s">
        <v>373</v>
      </c>
      <c r="C29" s="692"/>
      <c r="D29" s="692"/>
      <c r="E29" s="693"/>
      <c r="F29" s="673">
        <v>2.8</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ht="27" customHeight="1" thickBot="1">
      <c r="B30" s="690" t="s">
        <v>374</v>
      </c>
      <c r="C30" s="679"/>
      <c r="D30" s="679"/>
      <c r="E30" s="680"/>
      <c r="F30" s="673">
        <v>2.2</v>
      </c>
      <c r="G30" s="674"/>
      <c r="H30" s="214" t="s">
        <v>198</v>
      </c>
      <c r="L30" s="682"/>
      <c r="O30" s="61"/>
      <c r="Q30" s="684">
        <f>+ROUND(Z28,1)+ROUND(Z29,1)+ROUND(Z30,1)</f>
        <v>2.5</v>
      </c>
      <c r="R30" s="718"/>
      <c r="S30" s="718"/>
      <c r="T30" s="718"/>
      <c r="U30" s="49" t="s">
        <v>16</v>
      </c>
      <c r="X30" s="726" t="s">
        <v>186</v>
      </c>
      <c r="Y30" s="727"/>
      <c r="Z30" s="670"/>
      <c r="AA30" s="671"/>
      <c r="AB30" s="671"/>
      <c r="AC30" s="671"/>
      <c r="AD30" s="671"/>
      <c r="AE30" s="49" t="s">
        <v>13</v>
      </c>
      <c r="AK30" s="655">
        <v>2</v>
      </c>
      <c r="AL30" s="656"/>
      <c r="AM30" s="656"/>
      <c r="AN30" s="656"/>
      <c r="AO30" s="57" t="s">
        <v>13</v>
      </c>
      <c r="AR30" s="667"/>
      <c r="AS30" s="664"/>
      <c r="AT30" s="664"/>
      <c r="AU30" s="665"/>
    </row>
    <row r="31" ht="27" customHeight="1" thickBot="1" thickTop="1">
      <c r="B31" s="690" t="s">
        <v>375</v>
      </c>
      <c r="C31" s="679"/>
      <c r="D31" s="679"/>
      <c r="E31" s="680"/>
      <c r="F31" s="673">
        <v>2.8</v>
      </c>
      <c r="G31" s="674"/>
      <c r="H31" s="214" t="s">
        <v>198</v>
      </c>
      <c r="L31" s="682"/>
      <c r="O31" s="61"/>
      <c r="X31"/>
      <c r="Y31"/>
      <c r="Z31" s="73" t="s">
        <v>91</v>
      </c>
      <c r="AJ31" s="132"/>
      <c r="AK31" s="659">
        <f>+IF(AK30=0,"",IF(AK27&lt;AK30,"エラー !：⑩の内数である⑪の量が⑩を超えています",""))</f>
      </c>
      <c r="AL31" s="659"/>
      <c r="AM31" s="659"/>
      <c r="AN31" s="659"/>
      <c r="AO31" s="659"/>
      <c r="AP31" s="659"/>
      <c r="AQ31" s="46"/>
      <c r="AR31" s="660">
        <v>0</v>
      </c>
      <c r="AS31" s="661"/>
      <c r="AT31" s="661"/>
      <c r="AU31" s="166" t="s">
        <v>13</v>
      </c>
      <c r="AV31" s="479"/>
    </row>
    <row r="32" ht="27" customHeight="1" thickBot="1" thickTop="1">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f>+IF(AR31=0,"",IF(AK27&lt;(AR24+AR27+AR31),"エラー !：⑩の内数である（⑫+⑬＋⑭）の量が⑩を超えています",""))</f>
      </c>
      <c r="AS32" s="478"/>
      <c r="AT32" s="478"/>
      <c r="AU32" s="478"/>
    </row>
    <row r="33" ht="27" customHeight="1" thickBot="1">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ht="27" customHeight="1">
      <c r="C34" s="310">
        <f>+IF(F30=0,"",IF(F29&lt;F30,"エラー !：上の表は、⑩の内数である⑪の量が⑩を超えています",""))</f>
      </c>
      <c r="Z34" s="725"/>
      <c r="AA34" s="651"/>
      <c r="AB34" s="651"/>
      <c r="AC34" s="651"/>
      <c r="AD34" s="651"/>
      <c r="AE34" s="651"/>
      <c r="AF34" s="651"/>
      <c r="AG34" s="651"/>
      <c r="AH34" s="651"/>
      <c r="AI34" s="651"/>
      <c r="AJ34" s="651"/>
      <c r="AK34" s="651"/>
      <c r="AL34" s="651"/>
      <c r="AM34" s="651"/>
      <c r="AN34" s="652"/>
      <c r="AO34" s="208"/>
    </row>
    <row r="35" ht="15" customHeight="1">
      <c r="C35" s="309">
        <f>+IF(F31=0,"",IF(F29&lt;F31,"エラー !：上の表は、⑩の内数である⑫の量が⑩を超えています",""))</f>
      </c>
      <c r="AE35" s="70"/>
      <c r="AF35" s="70"/>
      <c r="AG35" s="70"/>
      <c r="AH35" s="70"/>
      <c r="AI35" s="70"/>
      <c r="AJ35" s="70"/>
      <c r="AK35" s="58"/>
      <c r="AL35" s="58"/>
      <c r="AM35" s="58"/>
      <c r="AN35" s="58"/>
      <c r="AO35" s="58"/>
      <c r="AP35" s="58"/>
      <c r="AQ35" s="58"/>
    </row>
    <row r="36" ht="15" customHeight="1">
      <c r="C36" s="309">
        <f>+IF(F32=0,"",IF(F29&lt;F32,"エラー !：上の表は、⑩の内数である⑬の量が⑩を超えています",""))</f>
      </c>
      <c r="AE36" s="70"/>
      <c r="AF36" s="70"/>
      <c r="AG36" s="70"/>
      <c r="AH36" s="70"/>
      <c r="AI36" s="70"/>
      <c r="AJ36" s="70"/>
      <c r="AK36" s="70"/>
      <c r="AL36" s="156"/>
      <c r="AM36" s="156"/>
      <c r="AN36" s="132"/>
      <c r="AO36" s="58"/>
      <c r="AP36" s="58"/>
      <c r="AQ36" s="58"/>
      <c r="AR36" s="58"/>
      <c r="AS36" s="58"/>
      <c r="AT36" s="58"/>
      <c r="AU36" s="58"/>
      <c r="AV36" s="75"/>
    </row>
    <row r="37" ht="15" customHeight="1">
      <c r="C37" s="309">
        <f>+IF(F33=0,"",IF(F29&lt;F33,"エラー !：上の表は、⑩の内数である⑭の量が⑩を超えています",""))</f>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ht="13">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ht="13">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ht="13">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ht="13">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ht="13">
      <c r="H42" s="75"/>
      <c r="I42" s="75"/>
      <c r="J42" s="75"/>
      <c r="Q42" s="75"/>
      <c r="R42" s="75"/>
      <c r="S42" s="75"/>
      <c r="AP42" s="58"/>
      <c r="AQ42" s="58"/>
      <c r="AR42" s="132"/>
      <c r="AS42" s="70"/>
    </row>
    <row r="43">
      <c r="H43" s="75"/>
      <c r="I43" s="75"/>
      <c r="J43" s="75"/>
      <c r="Q43" s="75"/>
      <c r="R43" s="75"/>
      <c r="S43" s="75"/>
      <c r="AV43" s="75"/>
    </row>
    <row r="44">
      <c r="H44" s="75"/>
      <c r="I44" s="75"/>
      <c r="J44" s="75"/>
      <c r="Q44" s="75"/>
      <c r="R44" s="75"/>
      <c r="S44" s="75"/>
      <c r="AV44" s="75"/>
    </row>
    <row r="45">
      <c r="H45" s="75"/>
      <c r="I45" s="75"/>
      <c r="J45" s="75"/>
      <c r="Q45" s="75"/>
      <c r="R45" s="75"/>
      <c r="S45" s="75"/>
    </row>
    <row r="46">
      <c r="H46" s="75"/>
      <c r="I46" s="75"/>
      <c r="J46" s="75"/>
      <c r="Q46" s="75"/>
      <c r="R46" s="75"/>
      <c r="S46" s="75"/>
    </row>
    <row r="47" ht="13">
      <c r="H47" s="75"/>
      <c r="I47" s="75"/>
      <c r="J47" s="75"/>
      <c r="Q47" s="75"/>
      <c r="R47" s="75"/>
      <c r="S47" s="75"/>
      <c r="BG47" s="76"/>
      <c r="BH47" s="76"/>
      <c r="BI47" s="73"/>
    </row>
    <row r="48">
      <c r="H48" s="75"/>
      <c r="I48" s="75"/>
      <c r="J48" s="75"/>
      <c r="Q48" s="75"/>
      <c r="R48" s="75"/>
      <c r="S48" s="75"/>
      <c r="BG48" s="73"/>
    </row>
    <row r="49">
      <c r="G49" s="75"/>
      <c r="H49" s="75"/>
      <c r="I49" s="75"/>
      <c r="J49" s="75"/>
      <c r="Q49" s="75"/>
      <c r="R49" s="75"/>
      <c r="S49" s="75"/>
      <c r="BD49" s="73"/>
      <c r="BE49" s="73"/>
      <c r="BF49" s="73"/>
      <c r="BG49" s="73"/>
    </row>
    <row r="50">
      <c r="G50" s="75"/>
      <c r="H50" s="75"/>
      <c r="I50" s="75"/>
      <c r="J50" s="75"/>
      <c r="Q50" s="75"/>
      <c r="R50" s="75"/>
      <c r="S50" s="75"/>
      <c r="BD50" s="73"/>
      <c r="BE50" s="73"/>
      <c r="BF50" s="73"/>
      <c r="BG50" s="73"/>
    </row>
    <row r="51">
      <c r="G51" s="75"/>
      <c r="H51" s="75"/>
      <c r="I51" s="75"/>
      <c r="J51" s="75"/>
      <c r="Q51" s="75"/>
      <c r="R51" s="75"/>
      <c r="S51" s="75"/>
      <c r="BD51" s="73"/>
      <c r="BE51" s="73"/>
      <c r="BF51" s="73"/>
      <c r="BG51" s="73"/>
    </row>
    <row r="52">
      <c r="G52" s="75"/>
      <c r="H52" s="75"/>
      <c r="I52" s="75"/>
      <c r="J52" s="75"/>
      <c r="Q52" s="75"/>
      <c r="R52" s="75"/>
      <c r="S52" s="75"/>
      <c r="BD52" s="73"/>
      <c r="BE52" s="73"/>
      <c r="BF52" s="73"/>
      <c r="BG52" s="73"/>
    </row>
    <row r="53">
      <c r="G53" s="75"/>
      <c r="H53" s="75"/>
      <c r="I53" s="75"/>
      <c r="J53" s="75"/>
      <c r="Q53" s="75"/>
      <c r="R53" s="75"/>
      <c r="S53" s="75"/>
      <c r="BD53" s="73"/>
      <c r="BF53" s="73"/>
      <c r="BG53" s="73"/>
      <c r="BH53" s="73"/>
      <c r="BI53" s="73"/>
    </row>
    <row r="54">
      <c r="G54" s="75"/>
      <c r="H54" s="75"/>
      <c r="I54" s="75"/>
      <c r="J54" s="75"/>
      <c r="Q54" s="75"/>
      <c r="R54" s="75"/>
      <c r="S54" s="75"/>
      <c r="BC54" s="73"/>
      <c r="BD54" s="77"/>
      <c r="BF54" s="73"/>
      <c r="BG54" s="73"/>
      <c r="BH54" s="73"/>
      <c r="BI54" s="73"/>
    </row>
    <row r="55">
      <c r="G55" s="75"/>
      <c r="H55" s="75"/>
      <c r="I55" s="75"/>
      <c r="J55" s="75"/>
      <c r="Q55" s="75"/>
      <c r="R55" s="75"/>
      <c r="S55" s="75"/>
      <c r="BC55" s="73"/>
      <c r="BD55" s="77"/>
      <c r="BF55" s="73"/>
      <c r="BG55" s="73"/>
      <c r="BH55" s="73"/>
      <c r="BI55" s="73"/>
    </row>
    <row r="56">
      <c r="G56" s="75"/>
      <c r="H56" s="75"/>
      <c r="I56" s="75"/>
      <c r="J56" s="75"/>
      <c r="Q56" s="75"/>
      <c r="R56" s="75"/>
      <c r="S56" s="75"/>
      <c r="BC56" s="73"/>
      <c r="BD56" s="77"/>
      <c r="BF56" s="73"/>
      <c r="BG56" s="73"/>
      <c r="BH56" s="73"/>
      <c r="BI56" s="73"/>
    </row>
    <row r="57">
      <c r="G57" s="75"/>
      <c r="H57" s="75"/>
      <c r="BC57" s="73"/>
      <c r="BD57" s="77"/>
      <c r="BF57" s="73"/>
      <c r="BG57" s="73"/>
      <c r="BH57" s="73"/>
      <c r="BI57" s="73"/>
    </row>
    <row r="58" ht="12.5">
      <c r="G58" s="75"/>
      <c r="H58" s="75"/>
      <c r="K58" s="75"/>
      <c r="L58" s="78"/>
      <c r="M58" s="75"/>
      <c r="N58" s="75"/>
      <c r="BC58" s="73"/>
      <c r="BD58" s="77"/>
      <c r="BF58" s="73"/>
      <c r="BG58" s="73"/>
      <c r="BH58" s="73"/>
      <c r="BI58" s="73"/>
    </row>
    <row r="59">
      <c r="G59" s="75"/>
      <c r="H59" s="75"/>
      <c r="BC59" s="73"/>
      <c r="BD59" s="77"/>
      <c r="BF59" s="73"/>
      <c r="BG59" s="73"/>
      <c r="BH59" s="73"/>
      <c r="BI59" s="73"/>
    </row>
    <row r="60">
      <c r="G60" s="75"/>
      <c r="H60" s="75"/>
      <c r="BC60" s="73"/>
      <c r="BD60" s="77"/>
      <c r="BF60" s="73"/>
      <c r="BG60" s="73"/>
      <c r="BH60" s="73"/>
      <c r="BI60" s="73"/>
    </row>
    <row r="61">
      <c r="G61" s="75"/>
      <c r="H61" s="75"/>
      <c r="BC61" s="73"/>
      <c r="BD61" s="77"/>
      <c r="BF61" s="73"/>
      <c r="BG61" s="73"/>
      <c r="BH61" s="73"/>
      <c r="BI61" s="73"/>
    </row>
    <row r="62">
      <c r="BC62" s="73"/>
      <c r="BD62" s="77"/>
      <c r="BF62" s="73"/>
      <c r="BG62" s="73"/>
      <c r="BH62" s="73"/>
      <c r="BI62" s="73"/>
    </row>
    <row r="63">
      <c r="BC63" s="73"/>
      <c r="BD63" s="77"/>
      <c r="BF63" s="73"/>
      <c r="BG63" s="73"/>
      <c r="BH63" s="73"/>
      <c r="BI63" s="73"/>
    </row>
    <row r="64">
      <c r="BC64" s="73"/>
      <c r="BD64" s="77"/>
      <c r="BF64" s="73"/>
      <c r="BG64" s="73"/>
      <c r="BH64" s="73"/>
      <c r="BI64" s="73"/>
    </row>
    <row r="65">
      <c r="BC65" s="73"/>
      <c r="BD65" s="77"/>
      <c r="BF65" s="73"/>
      <c r="BG65" s="73"/>
      <c r="BH65" s="73"/>
      <c r="BI65" s="73"/>
    </row>
    <row r="66">
      <c r="BC66" s="73"/>
      <c r="BD66" s="77"/>
      <c r="BF66" s="73"/>
      <c r="BG66" s="73"/>
      <c r="BH66" s="73"/>
      <c r="BI66" s="73"/>
    </row>
    <row r="67">
      <c r="BC67" s="73"/>
      <c r="BD67" s="77"/>
      <c r="BF67" s="73"/>
      <c r="BG67" s="73"/>
      <c r="BH67" s="73"/>
      <c r="BI67" s="73"/>
    </row>
    <row r="69" ht="12.5">
      <c r="K69" s="75"/>
      <c r="L69" s="78"/>
      <c r="M69" s="75"/>
      <c r="N69" s="75"/>
    </row>
    <row r="70" ht="12.5">
      <c r="K70" s="75"/>
      <c r="L70" s="78"/>
      <c r="M70" s="75"/>
      <c r="N70" s="75"/>
    </row>
    <row r="71" ht="12.5">
      <c r="K71" s="75"/>
      <c r="L71" s="78"/>
      <c r="M71" s="75"/>
      <c r="N71" s="75"/>
    </row>
    <row r="72" ht="12.5">
      <c r="K72" s="75"/>
      <c r="L72" s="78"/>
      <c r="M72" s="75"/>
      <c r="N72" s="75"/>
    </row>
    <row r="73" ht="12.5">
      <c r="K73" s="75"/>
      <c r="L73" s="78"/>
      <c r="M73" s="75"/>
      <c r="N73" s="75"/>
    </row>
    <row r="74" ht="12.5">
      <c r="K74" s="75"/>
      <c r="L74" s="78"/>
      <c r="M74" s="75"/>
      <c r="N74" s="75"/>
    </row>
    <row r="75" ht="12.5">
      <c r="K75" s="75"/>
      <c r="L75" s="78"/>
      <c r="M75" s="75"/>
      <c r="N75" s="75"/>
    </row>
    <row r="76" ht="12.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3" right="0.5905511811023623" top="0.6299212598425197" bottom="0.3937007874015748" header="0.511811023622047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codeName="Sheet15">
    <pageSetUpPr fitToPage="1"/>
  </sheetPr>
  <dimension ref="B1:BI76"/>
  <sheetViews>
    <sheetView showGridLines="0" zoomScaleNormal="100" workbookViewId="0">
      <selection pane="topLeft" activeCell="B2" sqref="B2:G3"/>
    </sheetView>
  </sheetViews>
  <sheetFormatPr defaultColWidth="9" defaultRowHeight="1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4" width="2.90625" style="45" customWidth="1"/>
    <col min="15" max="15" width="3" style="45" customWidth="1"/>
    <col min="16" max="18" width="4.90625" style="45" customWidth="1"/>
    <col min="19" max="21" width="2.90625" style="45" customWidth="1"/>
    <col min="22" max="23" width="2.453125" style="45" customWidth="1"/>
    <col min="24" max="24" width="2.90625" style="45" customWidth="1"/>
    <col min="25" max="25" width="7.90625" style="45" customWidth="1"/>
    <col min="26" max="26" width="4.9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90625" style="45" customWidth="1"/>
    <col min="35" max="36" width="4.36328125" style="45" customWidth="1"/>
    <col min="37" max="37" width="3.36328125" style="45" customWidth="1"/>
    <col min="38" max="39" width="2.90625" style="45" customWidth="1"/>
    <col min="40" max="40" width="10.90625" style="45" customWidth="1"/>
    <col min="41" max="41" width="2.90625" style="45" customWidth="1"/>
    <col min="42" max="43" width="2.453125" style="45" customWidth="1"/>
    <col min="44" max="44" width="2.90625" style="45" customWidth="1"/>
    <col min="45" max="45" width="7.90625" style="45" customWidth="1"/>
    <col min="46" max="46" width="11.90625" style="45" customWidth="1"/>
    <col min="47" max="47" width="1.90625" style="45" customWidth="1"/>
    <col min="48" max="57" width="9" style="45" customWidth="1"/>
    <col min="58" max="58" width="16.08984375" style="45" customWidth="1"/>
    <col min="59" max="16384" width="9" style="45" customWidth="1"/>
  </cols>
  <sheetData>
    <row r="1" ht="27" customHeight="1">
      <c r="F1" s="44"/>
      <c r="R1" s="92" t="s">
        <v>96</v>
      </c>
      <c r="S1" s="92" t="s">
        <v>352</v>
      </c>
    </row>
    <row r="2" ht="12" customHeight="1" thickBot="1">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ht="13.4" customHeight="1">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ht="13.5"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f>+表紙!Q29</f>
      </c>
      <c r="AS4" s="731"/>
      <c r="AT4" s="323">
        <f>+表紙!T29</f>
      </c>
      <c r="AU4" s="114"/>
    </row>
    <row r="5"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f>+表紙!F48</f>
      </c>
      <c r="AF5" s="732"/>
      <c r="AG5" s="732"/>
      <c r="AH5" s="732"/>
      <c r="AI5" s="732"/>
      <c r="AJ5" s="732"/>
      <c r="AK5" s="732"/>
      <c r="AL5" s="732"/>
      <c r="AM5" s="732"/>
      <c r="AN5" s="732"/>
      <c r="AO5" s="732"/>
      <c r="AP5" s="732"/>
      <c r="AQ5" s="732"/>
      <c r="AR5" s="732"/>
      <c r="AS5" s="732"/>
      <c r="AT5" s="732"/>
      <c r="AU5" s="732"/>
    </row>
    <row r="6" ht="24.75" customHeight="1" thickBot="1">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ht="28.4" customHeight="1" thickBot="1">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ht="28.4" customHeight="1" thickBot="1" thickTop="1">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ht="24.75" customHeight="1" thickBot="1" thickTop="1">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ht="24.75" customHeight="1" thickBot="1" thickTop="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ht="27" customHeight="1" thickBot="1" thickTop="1">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ht="24.75" customHeight="1" thickBot="1" thickTop="1">
      <c r="F12" s="748">
        <f>+ROUND(O12,1)+ROUND(O15,1)+ROUND(O18,1)+ROUND(O24,1)+O27-ROUND(F15,1)</f>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ht="24.75" customHeight="1" thickBot="1" thickTop="1">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ht="27" customHeight="1" thickBot="1" thickTop="1">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ht="24.75" customHeight="1" thickBot="1">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ht="24.75" customHeight="1" thickBot="1" thickTop="1">
      <c r="J16" s="61"/>
      <c r="K16" s="58"/>
      <c r="L16" s="711"/>
      <c r="M16" s="61"/>
      <c r="O16" s="659">
        <f>+IF(X18=0,"",IF(X18-O18=X18,"エラー！：⑥残さ物量があるのに、④自ら中間処理した量がゼロになっています",""))</f>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ht="27" customHeight="1" thickBot="1" thickTop="1">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ht="24.75" customHeight="1" thickBot="1">
      <c r="J18" s="61"/>
      <c r="K18" s="58"/>
      <c r="L18" s="711"/>
      <c r="M18" s="61"/>
      <c r="O18" s="655">
        <v>0</v>
      </c>
      <c r="P18" s="719"/>
      <c r="Q18" s="719"/>
      <c r="R18" s="719"/>
      <c r="S18" s="57" t="s">
        <v>14</v>
      </c>
      <c r="T18"/>
      <c r="U18" s="270"/>
      <c r="V18"/>
      <c r="W18" s="213"/>
      <c r="X18" s="668">
        <f>+ROUND(AG9,1)+ROUND(AG12,1)+ROUND(AG15,1)+AG18</f>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ht="24.75" customHeight="1" thickBot="1" thickTop="1">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ht="27" customHeight="1" thickBot="1" thickTop="1">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ht="24.75" customHeight="1" thickBot="1">
      <c r="B21" s="687"/>
      <c r="C21" s="687"/>
      <c r="D21" s="687"/>
      <c r="E21" s="687"/>
      <c r="F21" s="687"/>
      <c r="G21" s="687"/>
      <c r="H21" s="687"/>
      <c r="J21" s="61"/>
      <c r="K21" s="58"/>
      <c r="L21" s="711"/>
      <c r="M21" s="61"/>
      <c r="O21" s="655">
        <v>0</v>
      </c>
      <c r="P21" s="720"/>
      <c r="Q21" s="720"/>
      <c r="R21" s="720"/>
      <c r="S21" s="57" t="s">
        <v>13</v>
      </c>
      <c r="T21" s="135"/>
      <c r="U21" s="135"/>
      <c r="V21" s="135"/>
      <c r="W21" s="135"/>
      <c r="X21" s="668">
        <f>+O18-X18</f>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ht="24.75" customHeight="1" thickBot="1" thickTop="1">
      <c r="B22" s="688"/>
      <c r="C22" s="688"/>
      <c r="D22" s="688"/>
      <c r="E22" s="688"/>
      <c r="F22" s="688"/>
      <c r="G22" s="688"/>
      <c r="H22" s="688"/>
      <c r="J22" s="61"/>
      <c r="K22" s="58"/>
      <c r="L22" s="711"/>
      <c r="M22" s="61"/>
      <c r="O22" s="672">
        <f>+IF(O21=0,"",IF(O18&lt;O21,"エラー !：④の内数である⑤の量が④を超えています",""))</f>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ht="27" customHeight="1" thickBot="1" thickTop="1">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ht="27" customHeight="1" thickBot="1">
      <c r="B24" s="690" t="s">
        <v>200</v>
      </c>
      <c r="C24" s="679"/>
      <c r="D24" s="679"/>
      <c r="E24" s="680"/>
      <c r="F24" s="673">
        <v>106.3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95.7</v>
      </c>
      <c r="AS24" s="669"/>
      <c r="AT24" s="669"/>
      <c r="AU24" s="57" t="s">
        <v>13</v>
      </c>
    </row>
    <row r="25" ht="27" customHeight="1" thickBot="1">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ht="27" customHeight="1" thickBot="1" thickTop="1">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ht="27" customHeight="1" thickBot="1">
      <c r="B27" s="691" t="s">
        <v>371</v>
      </c>
      <c r="C27" s="692"/>
      <c r="D27" s="692"/>
      <c r="E27" s="693"/>
      <c r="F27" s="673">
        <v>0</v>
      </c>
      <c r="G27" s="674"/>
      <c r="H27" s="214" t="s">
        <v>198</v>
      </c>
      <c r="L27" s="682"/>
      <c r="O27" s="684">
        <f>+Q30+ROUND(Q33,1)</f>
        <v>95.7</v>
      </c>
      <c r="P27" s="718"/>
      <c r="Q27" s="718"/>
      <c r="R27" s="718"/>
      <c r="S27" s="49" t="s">
        <v>38</v>
      </c>
      <c r="T27" s="70"/>
      <c r="U27" s="70"/>
      <c r="X27" s="68" t="s">
        <v>39</v>
      </c>
      <c r="Y27" s="71"/>
      <c r="AG27" s="58"/>
      <c r="AH27" s="58"/>
      <c r="AI27" s="58"/>
      <c r="AJ27" s="58"/>
      <c r="AK27" s="668">
        <f>+AG18+O27</f>
        <v>95.7</v>
      </c>
      <c r="AL27" s="669"/>
      <c r="AM27" s="669"/>
      <c r="AN27" s="669"/>
      <c r="AO27" s="57" t="s">
        <v>13</v>
      </c>
      <c r="AP27" s="318"/>
      <c r="AQ27" s="132"/>
      <c r="AR27" s="655">
        <v>0</v>
      </c>
      <c r="AS27" s="656"/>
      <c r="AT27" s="656"/>
      <c r="AU27" s="57" t="s">
        <v>13</v>
      </c>
      <c r="AV27" s="479"/>
    </row>
    <row r="28" ht="27" customHeight="1" thickBot="1" thickTop="1">
      <c r="B28" s="691" t="s">
        <v>372</v>
      </c>
      <c r="C28" s="692"/>
      <c r="D28" s="692"/>
      <c r="E28" s="693"/>
      <c r="F28" s="673">
        <v>0</v>
      </c>
      <c r="G28" s="674"/>
      <c r="H28" s="214" t="s">
        <v>198</v>
      </c>
      <c r="L28" s="682"/>
      <c r="O28" s="61"/>
      <c r="T28" s="58"/>
      <c r="U28" s="58"/>
      <c r="X28" s="726" t="s">
        <v>175</v>
      </c>
      <c r="Y28" s="727"/>
      <c r="Z28" s="670">
        <v>95.7</v>
      </c>
      <c r="AA28" s="671"/>
      <c r="AB28" s="671"/>
      <c r="AC28" s="671"/>
      <c r="AD28" s="671"/>
      <c r="AE28" s="49" t="s">
        <v>13</v>
      </c>
      <c r="AG28" s="58"/>
      <c r="AH28" s="58"/>
      <c r="AM28" s="317"/>
      <c r="AP28" s="318"/>
      <c r="AQ28" s="132"/>
      <c r="AR28" s="482">
        <f>+IF(AR27=0,"",IF(AK27&lt;(AR24+AR27+AR31),"エラー !：⑩の内数である（⑫+⑬＋⑭）の量が⑩を超えています",""))</f>
      </c>
      <c r="AS28" s="482"/>
      <c r="AT28" s="482"/>
      <c r="AU28" s="482"/>
    </row>
    <row r="29" ht="27" customHeight="1" thickBot="1" thickTop="1">
      <c r="B29" s="691" t="s">
        <v>373</v>
      </c>
      <c r="C29" s="692"/>
      <c r="D29" s="692"/>
      <c r="E29" s="693"/>
      <c r="F29" s="673">
        <v>106.3</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ht="27" customHeight="1" thickBot="1">
      <c r="B30" s="690" t="s">
        <v>374</v>
      </c>
      <c r="C30" s="679"/>
      <c r="D30" s="679"/>
      <c r="E30" s="680"/>
      <c r="F30" s="673">
        <v>13.6</v>
      </c>
      <c r="G30" s="674"/>
      <c r="H30" s="214" t="s">
        <v>198</v>
      </c>
      <c r="L30" s="682"/>
      <c r="O30" s="61"/>
      <c r="Q30" s="684">
        <f>+ROUND(Z28,1)+ROUND(Z29,1)+ROUND(Z30,1)</f>
        <v>95.7</v>
      </c>
      <c r="R30" s="718"/>
      <c r="S30" s="718"/>
      <c r="T30" s="718"/>
      <c r="U30" s="49" t="s">
        <v>16</v>
      </c>
      <c r="X30" s="726" t="s">
        <v>186</v>
      </c>
      <c r="Y30" s="727"/>
      <c r="Z30" s="670"/>
      <c r="AA30" s="671"/>
      <c r="AB30" s="671"/>
      <c r="AC30" s="671"/>
      <c r="AD30" s="671"/>
      <c r="AE30" s="49" t="s">
        <v>13</v>
      </c>
      <c r="AK30" s="655">
        <v>12.2</v>
      </c>
      <c r="AL30" s="656"/>
      <c r="AM30" s="656"/>
      <c r="AN30" s="656"/>
      <c r="AO30" s="57" t="s">
        <v>13</v>
      </c>
      <c r="AR30" s="667"/>
      <c r="AS30" s="664"/>
      <c r="AT30" s="664"/>
      <c r="AU30" s="665"/>
    </row>
    <row r="31" ht="27" customHeight="1" thickBot="1" thickTop="1">
      <c r="B31" s="690" t="s">
        <v>375</v>
      </c>
      <c r="C31" s="679"/>
      <c r="D31" s="679"/>
      <c r="E31" s="680"/>
      <c r="F31" s="673">
        <v>106.3</v>
      </c>
      <c r="G31" s="674"/>
      <c r="H31" s="214" t="s">
        <v>198</v>
      </c>
      <c r="L31" s="682"/>
      <c r="O31" s="61"/>
      <c r="X31"/>
      <c r="Y31"/>
      <c r="Z31" s="73" t="s">
        <v>91</v>
      </c>
      <c r="AJ31" s="132"/>
      <c r="AK31" s="659">
        <f>+IF(AK30=0,"",IF(AK27&lt;AK30,"エラー !：⑩の内数である⑪の量が⑩を超えています",""))</f>
      </c>
      <c r="AL31" s="659"/>
      <c r="AM31" s="659"/>
      <c r="AN31" s="659"/>
      <c r="AO31" s="659"/>
      <c r="AP31" s="659"/>
      <c r="AQ31" s="46"/>
      <c r="AR31" s="660">
        <v>0</v>
      </c>
      <c r="AS31" s="661"/>
      <c r="AT31" s="661"/>
      <c r="AU31" s="166" t="s">
        <v>13</v>
      </c>
      <c r="AV31" s="479"/>
    </row>
    <row r="32" ht="27" customHeight="1" thickBot="1" thickTop="1">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f>+IF(AR31=0,"",IF(AK27&lt;(AR24+AR27+AR31),"エラー !：⑩の内数である（⑫+⑬＋⑭）の量が⑩を超えています",""))</f>
      </c>
      <c r="AS32" s="478"/>
      <c r="AT32" s="478"/>
      <c r="AU32" s="478"/>
    </row>
    <row r="33" ht="27" customHeight="1" thickBot="1">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ht="27" customHeight="1">
      <c r="C34" s="310">
        <f>+IF(F30=0,"",IF(F29&lt;F30,"エラー !：上の表は、⑩の内数である⑪の量が⑩を超えています",""))</f>
      </c>
      <c r="Z34" s="725"/>
      <c r="AA34" s="651"/>
      <c r="AB34" s="651"/>
      <c r="AC34" s="651"/>
      <c r="AD34" s="651"/>
      <c r="AE34" s="651"/>
      <c r="AF34" s="651"/>
      <c r="AG34" s="651"/>
      <c r="AH34" s="651"/>
      <c r="AI34" s="651"/>
      <c r="AJ34" s="651"/>
      <c r="AK34" s="651"/>
      <c r="AL34" s="651"/>
      <c r="AM34" s="651"/>
      <c r="AN34" s="652"/>
      <c r="AO34" s="208"/>
    </row>
    <row r="35" ht="15" customHeight="1">
      <c r="C35" s="309">
        <f>+IF(F31=0,"",IF(F29&lt;F31,"エラー !：上の表は、⑩の内数である⑫の量が⑩を超えています",""))</f>
      </c>
      <c r="AE35" s="70"/>
      <c r="AF35" s="70"/>
      <c r="AG35" s="70"/>
      <c r="AH35" s="70"/>
      <c r="AI35" s="70"/>
      <c r="AJ35" s="70"/>
      <c r="AK35" s="58"/>
      <c r="AL35" s="58"/>
      <c r="AM35" s="58"/>
      <c r="AN35" s="58"/>
      <c r="AO35" s="58"/>
      <c r="AP35" s="58"/>
      <c r="AQ35" s="58"/>
    </row>
    <row r="36" ht="15" customHeight="1">
      <c r="C36" s="309">
        <f>+IF(F32=0,"",IF(F29&lt;F32,"エラー !：上の表は、⑩の内数である⑬の量が⑩を超えています",""))</f>
      </c>
      <c r="AE36" s="70"/>
      <c r="AF36" s="70"/>
      <c r="AG36" s="70"/>
      <c r="AH36" s="70"/>
      <c r="AI36" s="70"/>
      <c r="AJ36" s="70"/>
      <c r="AK36" s="70"/>
      <c r="AL36" s="156"/>
      <c r="AM36" s="156"/>
      <c r="AN36" s="132"/>
      <c r="AO36" s="58"/>
      <c r="AP36" s="58"/>
      <c r="AQ36" s="58"/>
      <c r="AR36" s="58"/>
      <c r="AS36" s="58"/>
      <c r="AT36" s="58"/>
      <c r="AU36" s="58"/>
      <c r="AV36" s="75"/>
    </row>
    <row r="37" ht="15" customHeight="1">
      <c r="C37" s="309">
        <f>+IF(F33=0,"",IF(F29&lt;F33,"エラー !：上の表は、⑩の内数である⑭の量が⑩を超えています",""))</f>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ht="13">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ht="13">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ht="13">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ht="13">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ht="13">
      <c r="H42" s="75"/>
      <c r="I42" s="75"/>
      <c r="J42" s="75"/>
      <c r="Q42" s="75"/>
      <c r="R42" s="75"/>
      <c r="S42" s="75"/>
      <c r="AP42" s="58"/>
      <c r="AQ42" s="58"/>
      <c r="AR42" s="132"/>
      <c r="AS42" s="70"/>
    </row>
    <row r="43">
      <c r="H43" s="75"/>
      <c r="I43" s="75"/>
      <c r="J43" s="75"/>
      <c r="Q43" s="75"/>
      <c r="R43" s="75"/>
      <c r="S43" s="75"/>
      <c r="AV43" s="75"/>
    </row>
    <row r="44">
      <c r="H44" s="75"/>
      <c r="I44" s="75"/>
      <c r="J44" s="75"/>
      <c r="Q44" s="75"/>
      <c r="R44" s="75"/>
      <c r="S44" s="75"/>
      <c r="AV44" s="75"/>
    </row>
    <row r="45">
      <c r="H45" s="75"/>
      <c r="I45" s="75"/>
      <c r="J45" s="75"/>
      <c r="Q45" s="75"/>
      <c r="R45" s="75"/>
      <c r="S45" s="75"/>
    </row>
    <row r="46">
      <c r="H46" s="75"/>
      <c r="I46" s="75"/>
      <c r="J46" s="75"/>
      <c r="Q46" s="75"/>
      <c r="R46" s="75"/>
      <c r="S46" s="75"/>
    </row>
    <row r="47" ht="13">
      <c r="H47" s="75"/>
      <c r="I47" s="75"/>
      <c r="J47" s="75"/>
      <c r="Q47" s="75"/>
      <c r="R47" s="75"/>
      <c r="S47" s="75"/>
      <c r="BG47" s="76"/>
      <c r="BH47" s="76"/>
      <c r="BI47" s="73"/>
    </row>
    <row r="48">
      <c r="H48" s="75"/>
      <c r="I48" s="75"/>
      <c r="J48" s="75"/>
      <c r="Q48" s="75"/>
      <c r="R48" s="75"/>
      <c r="S48" s="75"/>
      <c r="BG48" s="73"/>
    </row>
    <row r="49">
      <c r="G49" s="75"/>
      <c r="H49" s="75"/>
      <c r="I49" s="75"/>
      <c r="J49" s="75"/>
      <c r="Q49" s="75"/>
      <c r="R49" s="75"/>
      <c r="S49" s="75"/>
      <c r="BD49" s="73"/>
      <c r="BE49" s="73"/>
      <c r="BF49" s="73"/>
      <c r="BG49" s="73"/>
    </row>
    <row r="50">
      <c r="G50" s="75"/>
      <c r="H50" s="75"/>
      <c r="I50" s="75"/>
      <c r="J50" s="75"/>
      <c r="Q50" s="75"/>
      <c r="R50" s="75"/>
      <c r="S50" s="75"/>
      <c r="BD50" s="73"/>
      <c r="BE50" s="73"/>
      <c r="BF50" s="73"/>
      <c r="BG50" s="73"/>
    </row>
    <row r="51">
      <c r="G51" s="75"/>
      <c r="H51" s="75"/>
      <c r="I51" s="75"/>
      <c r="J51" s="75"/>
      <c r="Q51" s="75"/>
      <c r="R51" s="75"/>
      <c r="S51" s="75"/>
      <c r="BD51" s="73"/>
      <c r="BE51" s="73"/>
      <c r="BF51" s="73"/>
      <c r="BG51" s="73"/>
    </row>
    <row r="52">
      <c r="G52" s="75"/>
      <c r="H52" s="75"/>
      <c r="I52" s="75"/>
      <c r="J52" s="75"/>
      <c r="Q52" s="75"/>
      <c r="R52" s="75"/>
      <c r="S52" s="75"/>
      <c r="BD52" s="73"/>
      <c r="BE52" s="73"/>
      <c r="BF52" s="73"/>
      <c r="BG52" s="73"/>
    </row>
    <row r="53">
      <c r="G53" s="75"/>
      <c r="H53" s="75"/>
      <c r="I53" s="75"/>
      <c r="J53" s="75"/>
      <c r="Q53" s="75"/>
      <c r="R53" s="75"/>
      <c r="S53" s="75"/>
      <c r="BD53" s="73"/>
      <c r="BF53" s="73"/>
      <c r="BG53" s="73"/>
      <c r="BH53" s="73"/>
      <c r="BI53" s="73"/>
    </row>
    <row r="54">
      <c r="G54" s="75"/>
      <c r="H54" s="75"/>
      <c r="I54" s="75"/>
      <c r="J54" s="75"/>
      <c r="Q54" s="75"/>
      <c r="R54" s="75"/>
      <c r="S54" s="75"/>
      <c r="BC54" s="73"/>
      <c r="BD54" s="77"/>
      <c r="BF54" s="73"/>
      <c r="BG54" s="73"/>
      <c r="BH54" s="73"/>
      <c r="BI54" s="73"/>
    </row>
    <row r="55">
      <c r="G55" s="75"/>
      <c r="H55" s="75"/>
      <c r="I55" s="75"/>
      <c r="J55" s="75"/>
      <c r="Q55" s="75"/>
      <c r="R55" s="75"/>
      <c r="S55" s="75"/>
      <c r="BC55" s="73"/>
      <c r="BD55" s="77"/>
      <c r="BF55" s="73"/>
      <c r="BG55" s="73"/>
      <c r="BH55" s="73"/>
      <c r="BI55" s="73"/>
    </row>
    <row r="56">
      <c r="G56" s="75"/>
      <c r="H56" s="75"/>
      <c r="I56" s="75"/>
      <c r="J56" s="75"/>
      <c r="Q56" s="75"/>
      <c r="R56" s="75"/>
      <c r="S56" s="75"/>
      <c r="BC56" s="73"/>
      <c r="BD56" s="77"/>
      <c r="BF56" s="73"/>
      <c r="BG56" s="73"/>
      <c r="BH56" s="73"/>
      <c r="BI56" s="73"/>
    </row>
    <row r="57">
      <c r="G57" s="75"/>
      <c r="H57" s="75"/>
      <c r="BC57" s="73"/>
      <c r="BD57" s="77"/>
      <c r="BF57" s="73"/>
      <c r="BG57" s="73"/>
      <c r="BH57" s="73"/>
      <c r="BI57" s="73"/>
    </row>
    <row r="58" ht="12.5">
      <c r="G58" s="75"/>
      <c r="H58" s="75"/>
      <c r="K58" s="75"/>
      <c r="L58" s="78"/>
      <c r="M58" s="75"/>
      <c r="N58" s="75"/>
      <c r="BC58" s="73"/>
      <c r="BD58" s="77"/>
      <c r="BF58" s="73"/>
      <c r="BG58" s="73"/>
      <c r="BH58" s="73"/>
      <c r="BI58" s="73"/>
    </row>
    <row r="59">
      <c r="G59" s="75"/>
      <c r="H59" s="75"/>
      <c r="BC59" s="73"/>
      <c r="BD59" s="77"/>
      <c r="BF59" s="73"/>
      <c r="BG59" s="73"/>
      <c r="BH59" s="73"/>
      <c r="BI59" s="73"/>
    </row>
    <row r="60">
      <c r="G60" s="75"/>
      <c r="H60" s="75"/>
      <c r="BC60" s="73"/>
      <c r="BD60" s="77"/>
      <c r="BF60" s="73"/>
      <c r="BG60" s="73"/>
      <c r="BH60" s="73"/>
      <c r="BI60" s="73"/>
    </row>
    <row r="61">
      <c r="G61" s="75"/>
      <c r="H61" s="75"/>
      <c r="BC61" s="73"/>
      <c r="BD61" s="77"/>
      <c r="BF61" s="73"/>
      <c r="BG61" s="73"/>
      <c r="BH61" s="73"/>
      <c r="BI61" s="73"/>
    </row>
    <row r="62">
      <c r="BC62" s="73"/>
      <c r="BD62" s="77"/>
      <c r="BF62" s="73"/>
      <c r="BG62" s="73"/>
      <c r="BH62" s="73"/>
      <c r="BI62" s="73"/>
    </row>
    <row r="63">
      <c r="BC63" s="73"/>
      <c r="BD63" s="77"/>
      <c r="BF63" s="73"/>
      <c r="BG63" s="73"/>
      <c r="BH63" s="73"/>
      <c r="BI63" s="73"/>
    </row>
    <row r="64">
      <c r="BC64" s="73"/>
      <c r="BD64" s="77"/>
      <c r="BF64" s="73"/>
      <c r="BG64" s="73"/>
      <c r="BH64" s="73"/>
      <c r="BI64" s="73"/>
    </row>
    <row r="65">
      <c r="BC65" s="73"/>
      <c r="BD65" s="77"/>
      <c r="BF65" s="73"/>
      <c r="BG65" s="73"/>
      <c r="BH65" s="73"/>
      <c r="BI65" s="73"/>
    </row>
    <row r="66">
      <c r="BC66" s="73"/>
      <c r="BD66" s="77"/>
      <c r="BF66" s="73"/>
      <c r="BG66" s="73"/>
      <c r="BH66" s="73"/>
      <c r="BI66" s="73"/>
    </row>
    <row r="67">
      <c r="BC67" s="73"/>
      <c r="BD67" s="77"/>
      <c r="BF67" s="73"/>
      <c r="BG67" s="73"/>
      <c r="BH67" s="73"/>
      <c r="BI67" s="73"/>
    </row>
    <row r="69" ht="12.5">
      <c r="K69" s="75"/>
      <c r="L69" s="78"/>
      <c r="M69" s="75"/>
      <c r="N69" s="75"/>
    </row>
    <row r="70" ht="12.5">
      <c r="K70" s="75"/>
      <c r="L70" s="78"/>
      <c r="M70" s="75"/>
      <c r="N70" s="75"/>
    </row>
    <row r="71" ht="12.5">
      <c r="K71" s="75"/>
      <c r="L71" s="78"/>
      <c r="M71" s="75"/>
      <c r="N71" s="75"/>
    </row>
    <row r="72" ht="12.5">
      <c r="K72" s="75"/>
      <c r="L72" s="78"/>
      <c r="M72" s="75"/>
      <c r="N72" s="75"/>
    </row>
    <row r="73" ht="12.5">
      <c r="K73" s="75"/>
      <c r="L73" s="78"/>
      <c r="M73" s="75"/>
      <c r="N73" s="75"/>
    </row>
    <row r="74" ht="12.5">
      <c r="K74" s="75"/>
      <c r="L74" s="78"/>
      <c r="M74" s="75"/>
      <c r="N74" s="75"/>
    </row>
    <row r="75" ht="12.5">
      <c r="K75" s="75"/>
      <c r="L75" s="78"/>
      <c r="M75" s="75"/>
      <c r="N75" s="75"/>
    </row>
    <row r="76" ht="12.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3" right="0.5905511811023623" top="0.6299212598425197" bottom="0.3937007874015748" header="0.5118110236220472" footer="0"/>
  <pageSetup paperSize="9" scale="68" orientation="landscape" r:id="rId1"/>
  <headerFooter alignWithMargins="0"/>
  <drawing r:id="rId2"/>
  <legacyDrawing r:id="rId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CE3377-A408-42A6-8F84-9476FE5D65EA}">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3.xml><?xml version="1.0" encoding="utf-8"?>
<ds:datastoreItem xmlns:ds="http://schemas.openxmlformats.org/officeDocument/2006/customXml" ds:itemID="{9566867B-7E4C-492F-B5AC-D7651CEE37FD}">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vector>
  </TitlesOfParts>
  <LinksUpToDate>false</LinksUpToDate>
  <SharedDoc>false</SharedDoc>
  <HyperlinksChanged>false</HyperlinksChanged>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株式会社リバスタ</dc:creator>
  <cp:lastModifiedBy>e-reverse.com</cp:lastModifiedBy>
  <cp:lastPrinted>2013-03-30T10:14:21Z</cp:lastPrinted>
  <dcterms:created xsi:type="dcterms:W3CDTF">2011-02-09T09:36:10Z</dcterms:created>
  <dcterms:modified xsi:type="dcterms:W3CDTF">2025-04-21T02:14:18Z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