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753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<sst xmlns="http://schemas.openxmlformats.org/spreadsheetml/2006/main" count="3173" uniqueCount="460">
  <si>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</si>
  <si>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</si>
  <si>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</si>
  <si>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</si>
  <si>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</si>
  <si>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</si>
  <si>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</si>
  <si>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</si>
  <si>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</si>
  <si>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</si>
  <si>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</si>
  <si>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</si>
  <si>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</si>
  <si>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</si>
  <si>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</si>
  <si>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</si>
  <si>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</si>
  <si>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</si>
  <si>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</si>
  <si>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</si>
  <si>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</si>
  <si>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</si>
  <si>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</si>
  <si>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</si>
  <si>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</si>
  <si>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</si>
  <si>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</si>
  <si>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</si>
  <si>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</si>
  <si>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</si>
  <si>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</si>
  <si>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</si>
  <si>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</si>
  <si>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</si>
  <si>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</si>
  <si>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</si>
  <si>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</si>
  <si>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</si>
  <si>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</si>
  <si>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</si>
  <si>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</si>
  <si>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</si>
  <si>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</si>
  <si>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</si>
  <si>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</si>
  <si>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</si>
  <si>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</si>
  <si>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</si>
  <si>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</si>
  <si>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</si>
  <si>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</si>
  <si>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</si>
  <si>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</si>
  <si>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</si>
  <si>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</si>
  <si>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</si>
  <si>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</si>
  <si>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</si>
  <si>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</si>
  <si>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</si>
  <si>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</si>
  <si>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</si>
  <si>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</si>
  <si>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</si>
  <si>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</si>
  <si>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</si>
  <si>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</si>
  <si>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</si>
  <si>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</si>
  <si>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</si>
  <si>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</si>
  <si>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</si>
  <si>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</si>
  <si>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</si>
  <si>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</si>
  <si>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</si>
  <si>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</si>
  <si>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</si>
  <si>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</si>
  <si>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</si>
  <si>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</si>
  <si>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</si>
  <si>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</si>
  <si>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</si>
  <si>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</si>
  <si>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</si>
  <si>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</si>
  <si>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</si>
  <si>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</si>
  <si>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</si>
  <si>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</si>
  <si>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</si>
  <si>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</si>
  <si>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</si>
  <si>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</si>
  <si>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</si>
  <si>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</si>
  <si>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</si>
  <si>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</si>
  <si>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</si>
  <si>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</si>
  <si>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</si>
  <si>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</si>
  <si>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</si>
  <si>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</si>
  <si>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</si>
  <si>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</si>
  <si>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</si>
  <si>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</si>
  <si>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</si>
  <si>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</si>
  <si>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</si>
  <si>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</si>
  <si>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</si>
  <si>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</si>
  <si>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</si>
  <si>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</si>
  <si>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</si>
  <si>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</si>
  <si>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</si>
  <si>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</si>
  <si>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</si>
  <si>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</si>
  <si>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</si>
  <si>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</si>
  <si>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</si>
  <si>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</si>
  <si>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</si>
  <si>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</si>
  <si>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</si>
  <si>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</si>
  <si>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</si>
  <si>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</si>
  <si>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</si>
  <si>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</si>
  <si>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</si>
  <si>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</si>
  <si>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</si>
  <si>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</si>
  <si>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</si>
  <si>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</si>
  <si>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</si>
  <si>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</si>
  <si>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</si>
  <si>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</si>
  <si>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</si>
  <si>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</si>
  <si>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</si>
  <si>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</si>
  <si>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</si>
  <si>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</si>
  <si>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</si>
  <si>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</si>
  <si>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</si>
  <si>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</si>
  <si>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</si>
  <si>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</si>
  <si>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</si>
  <si>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</si>
  <si>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</si>
  <si>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</si>
  <si>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</si>
  <si>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</si>
  <si>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</si>
  <si>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</si>
  <si>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</si>
  <si>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</si>
  <si>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</si>
  <si>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</si>
  <si>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</si>
  <si>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</si>
  <si>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</si>
  <si>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</si>
  <si>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</si>
  <si>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</si>
  <si>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</si>
  <si>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</si>
  <si>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</si>
  <si>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</si>
  <si>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</si>
  <si>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</si>
  <si>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</si>
  <si>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</si>
  <si>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</si>
  <si>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</si>
  <si>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</si>
  <si>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</si>
  <si>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</si>
  <si>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</si>
  <si>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</si>
  <si>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</si>
  <si>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</si>
  <si>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</si>
  <si>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</si>
  <si>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</si>
  <si>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</si>
  <si>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</si>
  <si>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</si>
  <si>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</si>
  <si>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</si>
  <si>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</si>
  <si>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</si>
  <si>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</si>
  <si>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</si>
  <si>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</si>
  <si>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</si>
  <si>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</si>
  <si>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</si>
  <si>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</si>
  <si>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</si>
  <si>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</si>
  <si>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</si>
  <si>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</si>
  <si>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</si>
  <si>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</si>
  <si>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</si>
  <si>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</si>
  <si>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</si>
  <si>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</si>
  <si>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</si>
  <si>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</si>
  <si>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</si>
  <si>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</si>
  <si>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</si>
  <si>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</si>
  <si>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</si>
  <si>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</si>
  <si>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</si>
  <si>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</si>
  <si>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</si>
  <si>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</si>
  <si>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</si>
  <si>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</si>
  <si>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</si>
  <si>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</si>
  <si>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</si>
  <si>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</si>
  <si>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</si>
  <si>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</si>
  <si>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</si>
  <si>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</si>
  <si>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</si>
  <si>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</si>
  <si>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</si>
  <si>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</si>
  <si>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</si>
  <si>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</si>
  <si>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</si>
  <si>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</si>
  <si>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</si>
  <si>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</si>
  <si>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</si>
  <si>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</si>
  <si>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</si>
  <si>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</si>
  <si>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</si>
  <si>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</si>
  <si>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</si>
  <si>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</si>
  <si>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</si>
  <si>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</si>
  <si>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</si>
  <si>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</si>
  <si>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</si>
  <si>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</si>
  <si>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</si>
  <si>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</si>
  <si>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</si>
  <si>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</si>
  <si>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</si>
  <si>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</si>
  <si>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</si>
  <si>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</si>
  <si>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</si>
  <si>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</si>
  <si>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</si>
  <si>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</si>
  <si>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</si>
  <si>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</si>
  <si>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</si>
  <si>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</si>
  <si>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</si>
  <si>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</si>
  <si>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</si>
  <si>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</si>
  <si>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</si>
  <si>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</si>
  <si>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</si>
  <si>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</si>
  <si>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</si>
  <si>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</si>
  <si>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</si>
  <si>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</si>
  <si>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</si>
  <si>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</si>
  <si>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</si>
  <si>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</si>
  <si>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</si>
  <si>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</si>
  <si>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</si>
  <si>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</si>
  <si>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</si>
  <si>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</si>
  <si>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</si>
  <si>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</si>
  <si>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</si>
  <si>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</si>
  <si>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</si>
  <si>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</si>
  <si>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</si>
  <si>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</si>
  <si>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</si>
  <si>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</si>
  <si>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</si>
  <si>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</si>
  <si>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</si>
  <si>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</si>
  <si>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</si>
  <si>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</si>
  <si>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</si>
  <si>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</si>
  <si>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</si>
  <si>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</si>
  <si>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</si>
  <si>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</si>
  <si>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</si>
  <si>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</si>
  <si>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</si>
  <si>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</si>
  <si>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</si>
  <si>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</si>
  <si>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</si>
  <si>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</si>
  <si>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</si>
  <si>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</si>
  <si>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</si>
  <si>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</si>
  <si>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</si>
  <si>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</si>
  <si>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</si>
  <si>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</si>
  <si>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</si>
  <si>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</si>
  <si>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</si>
  <si>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</si>
  <si>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</si>
  <si>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</si>
  <si>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</si>
  <si>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</si>
  <si>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</si>
  <si>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</si>
  <si>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</si>
  <si>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</si>
  <si>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</si>
  <si>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</si>
  <si>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</si>
  <si>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</si>
  <si>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</si>
  <si>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</si>
  <si>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</si>
  <si>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</si>
  <si>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</si>
  <si>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</si>
  <si>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</si>
  <si>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</si>
  <si>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</si>
  <si>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</si>
  <si>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</si>
  <si>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</si>
  <si>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</si>
  <si>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</si>
  <si>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</si>
  <si>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</si>
  <si>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</si>
  <si>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</si>
  <si>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</si>
  <si>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</si>
  <si>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</si>
  <si>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</si>
  <si>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</si>
  <si>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</si>
  <si>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</si>
  <si>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</si>
  <si>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</si>
  <si>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</si>
  <si>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</si>
  <si>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</si>
  <si>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</si>
  <si>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</si>
  <si>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</si>
  <si>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</si>
  <si>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</si>
  <si>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</si>
  <si>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</si>
  <si>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</si>
  <si>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</si>
  <si>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</si>
  <si>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</si>
  <si>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</si>
  <si>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</si>
  <si>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</si>
  <si>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</si>
  <si>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</si>
  <si>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</si>
  <si>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</si>
  <si>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</si>
  <si>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</si>
  <si>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</si>
  <si>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</si>
  <si>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</si>
  <si>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</si>
  <si>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</si>
  <si>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</si>
  <si>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</si>
  <si>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</si>
  <si>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</si>
  <si>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</si>
  <si>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</si>
  <si>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</si>
  <si>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</si>
  <si>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</si>
  <si>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</si>
  <si>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</si>
  <si>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</si>
  <si>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</si>
  <si>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</si>
  <si>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</si>
  <si>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</si>
  <si>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</si>
  <si>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</si>
  <si>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</si>
  <si>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</si>
  <si>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</si>
  <si>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</si>
  <si>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</si>
  <si>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</si>
  <si>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</si>
  <si>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</si>
  <si>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</si>
  <si>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</si>
  <si>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</si>
  <si>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</si>
  <si>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</si>
  <si>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</si>
  <si>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</si>
  <si>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</si>
  <si>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横浜市金沢区釜利谷南２－２２－２</t>
    <rPh sb="0" eb="3">
      <t>ヨコハマシ</t>
    </rPh>
    <rPh sb="3" eb="6">
      <t>カナザワク</t>
    </rPh>
    <rPh sb="6" eb="9">
      <t>カマリヤ</t>
    </rPh>
    <rPh sb="9" eb="10">
      <t>ミナミ</t>
    </rPh>
    <phoneticPr fontId="3"/>
  </si>
  <si>
    <t>株式会社ヤマショウ
代表取締役　小倉　保浩</t>
    <rPh sb="0" eb="4">
      <t>カブシキカイシャ</t>
    </rPh>
    <rPh sb="10" eb="15">
      <t>ダイヒョウトリシマリヤク</t>
    </rPh>
    <rPh sb="16" eb="18">
      <t>オグラ</t>
    </rPh>
    <rPh sb="19" eb="21">
      <t>ヤスヒロ</t>
    </rPh>
    <phoneticPr fontId="3"/>
  </si>
  <si>
    <t>　株式会社ヤマショウ</t>
    <rPh sb="1" eb="5">
      <t>カブシキカイシャ</t>
    </rPh>
    <phoneticPr fontId="3"/>
  </si>
  <si>
    <t>　横浜市金沢区釜利谷南２－２２－２</t>
    <rPh sb="1" eb="4">
      <t>ヨコハマシ</t>
    </rPh>
    <rPh sb="4" eb="7">
      <t>カナザワク</t>
    </rPh>
    <rPh sb="7" eb="10">
      <t>カマリヤ</t>
    </rPh>
    <rPh sb="10" eb="11">
      <t>ミナミ</t>
    </rPh>
    <phoneticPr fontId="3"/>
  </si>
  <si>
    <t>０４５－７８５－５９３３</t>
    <phoneticPr fontId="3"/>
  </si>
  <si>
    <t>０４５-７８５-５９３３</t>
    <phoneticPr fontId="3"/>
  </si>
  <si>
    <t>土木、上下水道。護送</t>
    <rPh sb="0" eb="2">
      <t>ドボク</t>
    </rPh>
    <rPh sb="3" eb="7">
      <t>ジョウゲスイドウ</t>
    </rPh>
    <rPh sb="8" eb="10">
      <t>ゴソウ</t>
    </rPh>
    <phoneticPr fontId="3"/>
  </si>
  <si>
    <t>〇代表取締役　-----　〇作業所責任者　-----　〇作業従業員</t>
    <rPh sb="1" eb="6">
      <t>ダイヒョウトリシマリヤク</t>
    </rPh>
    <rPh sb="14" eb="17">
      <t>サギョウジョ</t>
    </rPh>
    <rPh sb="17" eb="20">
      <t>セキニンシャ</t>
    </rPh>
    <rPh sb="28" eb="30">
      <t>サギョウ</t>
    </rPh>
    <rPh sb="30" eb="33">
      <t>ジュウギョウイン</t>
    </rPh>
    <phoneticPr fontId="3"/>
  </si>
  <si>
    <t>再生利用品、再生処理を行っている</t>
    <rPh sb="0" eb="2">
      <t>サイセイ</t>
    </rPh>
    <rPh sb="2" eb="5">
      <t>リヨウヒン</t>
    </rPh>
    <rPh sb="6" eb="10">
      <t>サイセイショリ</t>
    </rPh>
    <rPh sb="11" eb="12">
      <t>オコナ</t>
    </rPh>
    <phoneticPr fontId="3"/>
  </si>
  <si>
    <t>様々な対応ができるよう努めていきたいと思っています</t>
    <rPh sb="0" eb="2">
      <t>サマザマ</t>
    </rPh>
    <rPh sb="3" eb="5">
      <t>タイオウ</t>
    </rPh>
    <rPh sb="11" eb="12">
      <t>ツト</t>
    </rPh>
    <rPh sb="19" eb="20">
      <t>オモ</t>
    </rPh>
    <phoneticPr fontId="3"/>
  </si>
  <si>
    <t>分別しやすい作業工程での作業を行っている</t>
    <rPh sb="0" eb="2">
      <t>ブンベツ</t>
    </rPh>
    <rPh sb="6" eb="8">
      <t>サギョウ</t>
    </rPh>
    <rPh sb="8" eb="10">
      <t>コウテイ</t>
    </rPh>
    <rPh sb="12" eb="14">
      <t>サギョウ</t>
    </rPh>
    <rPh sb="15" eb="16">
      <t>オコナ</t>
    </rPh>
    <phoneticPr fontId="3"/>
  </si>
  <si>
    <t>同上</t>
    <rPh sb="0" eb="2">
      <t>ドウジョウ</t>
    </rPh>
    <phoneticPr fontId="3"/>
  </si>
  <si>
    <t>令和   ７年  ４月  １８日</t>
    <phoneticPr fontId="3"/>
  </si>
  <si>
    <t>・汚泥→脱水、固化→再資源化
・ガラスコンクリート、陶磁器くず→破壊→再生材
・がれき類→破壊→再生材
・混合廃材→分別（→リサイクル）</t>
    <rPh sb="1" eb="3">
      <t>オデイ</t>
    </rPh>
    <rPh sb="4" eb="6">
      <t>ダッスイ</t>
    </rPh>
    <rPh sb="7" eb="8">
      <t>コ</t>
    </rPh>
    <rPh sb="8" eb="9">
      <t>カ</t>
    </rPh>
    <rPh sb="10" eb="14">
      <t>サイシゲンカ</t>
    </rPh>
    <rPh sb="32" eb="34">
      <t>ハカイ</t>
    </rPh>
    <rPh sb="35" eb="37">
      <t>サイセイ</t>
    </rPh>
    <rPh sb="37" eb="38">
      <t>ザイ</t>
    </rPh>
    <rPh sb="43" eb="44">
      <t>ルイ</t>
    </rPh>
    <rPh sb="45" eb="47">
      <t>ハカイ</t>
    </rPh>
    <rPh sb="48" eb="50">
      <t>サイセイ</t>
    </rPh>
    <rPh sb="50" eb="51">
      <t>ザイ</t>
    </rPh>
    <rPh sb="53" eb="55">
      <t>コンゴウ</t>
    </rPh>
    <rPh sb="55" eb="57">
      <t>ハイザイ</t>
    </rPh>
    <rPh sb="58" eb="60">
      <t>ブンベツ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</si>
</sst>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24" zoomScaleNormal="115" zoomScaleSheetLayoutView="100" workbookViewId="0">
      <selection activeCell="AA66" sqref="AA6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458</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451</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448</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7028</v>
      </c>
      <c r="Q49" s="598"/>
      <c r="R49" s="598"/>
      <c r="S49" s="598"/>
      <c r="T49" s="598"/>
      <c r="U49" s="599"/>
    </row>
    <row r="50" spans="3:23" ht="26.25" customHeight="1" x14ac:dyDescent="0.15">
      <c r="C50" s="570" t="s">
        <v>11</v>
      </c>
      <c r="D50" s="571"/>
      <c r="E50" s="572"/>
      <c r="F50" s="581" t="s">
        <v>449</v>
      </c>
      <c r="G50" s="582"/>
      <c r="H50" s="582"/>
      <c r="I50" s="582"/>
      <c r="J50" s="582"/>
      <c r="K50" s="582"/>
      <c r="L50" s="582"/>
      <c r="M50" s="582"/>
      <c r="N50" s="341" t="s">
        <v>172</v>
      </c>
      <c r="O50" s="449"/>
      <c r="P50" s="450"/>
      <c r="Q50" s="585" t="s">
        <v>450</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452</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11</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459</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453</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4</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10460.1</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454</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3</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9422.3000000000011</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455</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456</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457</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9409.8000000000011</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9422.3000000000011</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9422.3000000000011</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9422.3000000000011</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7" workbookViewId="0">
      <selection activeCell="X24" sqref="X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1037.8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2"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9370.2000000000007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9370.2000000000007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9370.2000000000007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9370.2000000000007</v>
      </c>
      <c r="P27" s="700"/>
      <c r="Q27" s="700"/>
      <c r="R27" s="700"/>
      <c r="S27" s="49" t="s">
        <v>38</v>
      </c>
      <c r="T27" s="70"/>
      <c r="U27" s="70"/>
      <c r="X27" s="68" t="s">
        <v>39</v>
      </c>
      <c r="Y27" s="71"/>
      <c r="AG27" s="58"/>
      <c r="AH27" s="58"/>
      <c r="AI27" s="58"/>
      <c r="AJ27" s="58"/>
      <c r="AK27" s="742">
        <f>+AG18+O27</f>
        <v>9370.2000000000007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9370.2000000000007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9370.2000000000007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9370.2000000000007</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9370.2000000000007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9" zoomScaleNormal="100" workbookViewId="0">
      <selection activeCell="B20" sqref="B20:H2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　株式会社ヤマショウ</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2"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12.5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12.5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12.5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12.5</v>
      </c>
      <c r="P27" s="700"/>
      <c r="Q27" s="700"/>
      <c r="R27" s="700"/>
      <c r="S27" s="49" t="s">
        <v>38</v>
      </c>
      <c r="T27" s="70"/>
      <c r="U27" s="70"/>
      <c r="X27" s="68" t="s">
        <v>39</v>
      </c>
      <c r="Y27" s="71"/>
      <c r="AG27" s="58"/>
      <c r="AH27" s="58"/>
      <c r="AI27" s="58"/>
      <c r="AJ27" s="58"/>
      <c r="AK27" s="742">
        <f>+AG18+O27</f>
        <v>12.5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12.5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12.5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12.5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エラー !：上の表は、⑩の内数である⑫の量が⑩を超えています</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1"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　株式会社ヤマショウ</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39.6</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1037.8</v>
      </c>
      <c r="U9" s="377">
        <f>IF(OR(ｿ.鉱さい!F24&gt;0,ｿ.鉱さい!F24&lt;0),ｿ.鉱さい!F24,IF(U$19&gt;0,"0",0))</f>
        <v>0</v>
      </c>
      <c r="V9" s="377">
        <f>IF(OR(ﾀ.がれき類!F24&gt;0,ﾀ.がれき類!F24&lt;0),ﾀ.がれき類!F24,IF(V$19&gt;0,"0",0))</f>
        <v>9370.2000000000007</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12.5</v>
      </c>
      <c r="AA9" s="379">
        <f>IF(SUM(G9:Z9)&gt;0,SUM(G9:Z9),IF(AA$19&gt;0,"0",0))</f>
        <v>10460.1</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39.6</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9370.2000000000007</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t="str">
        <f>IF(OR(ﾄ.混合廃棄物その他!F29&gt;0,ﾄ.混合廃棄物その他!F29&lt;0),ﾄ.混合廃棄物その他!F29,IF(Z$19&gt;0,"0",0))</f>
        <v>0</v>
      </c>
      <c r="AA14" s="385">
        <f t="shared" si="0"/>
        <v>9409.8000000000011</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39.6</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9370.2000000000007</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12.5</v>
      </c>
      <c r="AA16" s="385">
        <f t="shared" si="0"/>
        <v>9422.3000000000011</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39.6</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9370.2000000000007</v>
      </c>
      <c r="W19" s="389">
        <f t="shared" si="1"/>
        <v>0</v>
      </c>
      <c r="X19" s="389">
        <f t="shared" si="1"/>
        <v>0</v>
      </c>
      <c r="Y19" s="389">
        <f t="shared" si="1"/>
        <v>0</v>
      </c>
      <c r="Z19" s="390">
        <f t="shared" si="1"/>
        <v>12.5</v>
      </c>
      <c r="AA19" s="391">
        <f t="shared" ref="AA19:AA25" si="2">SUM(G19:Z19)</f>
        <v>9422.3000000000011</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39.6</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9370.2000000000007</v>
      </c>
      <c r="W37" s="424">
        <f t="shared" si="8"/>
        <v>0</v>
      </c>
      <c r="X37" s="424">
        <f t="shared" si="8"/>
        <v>0</v>
      </c>
      <c r="Y37" s="424">
        <f t="shared" si="8"/>
        <v>0</v>
      </c>
      <c r="Z37" s="425">
        <f t="shared" si="8"/>
        <v>12.5</v>
      </c>
      <c r="AA37" s="426">
        <f t="shared" si="4"/>
        <v>9422.3000000000011</v>
      </c>
    </row>
    <row r="38" spans="2:27" ht="24" customHeight="1" x14ac:dyDescent="0.15">
      <c r="B38" s="170"/>
      <c r="C38" s="776"/>
      <c r="D38" s="227"/>
      <c r="E38" s="225" t="s">
        <v>319</v>
      </c>
      <c r="F38" s="443"/>
      <c r="G38" s="415">
        <f t="shared" ref="G38:Z38" si="9">SUM(G39:G41)</f>
        <v>0</v>
      </c>
      <c r="H38" s="415">
        <f t="shared" si="9"/>
        <v>39.6</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9370.2000000000007</v>
      </c>
      <c r="W38" s="415">
        <f t="shared" si="9"/>
        <v>0</v>
      </c>
      <c r="X38" s="415">
        <f t="shared" si="9"/>
        <v>0</v>
      </c>
      <c r="Y38" s="415">
        <f t="shared" si="9"/>
        <v>0</v>
      </c>
      <c r="Z38" s="416">
        <f t="shared" si="9"/>
        <v>12.5</v>
      </c>
      <c r="AA38" s="417">
        <f t="shared" si="4"/>
        <v>9422.3000000000011</v>
      </c>
    </row>
    <row r="39" spans="2:27" ht="24" customHeight="1" x14ac:dyDescent="0.15">
      <c r="B39" s="170"/>
      <c r="C39" s="776"/>
      <c r="D39" s="228"/>
      <c r="E39" s="223"/>
      <c r="F39" s="221" t="s">
        <v>233</v>
      </c>
      <c r="G39" s="418">
        <f>+ｱ.燃え殻!$Z$28</f>
        <v>0</v>
      </c>
      <c r="H39" s="418">
        <f>+ｲ.汚泥!$Z$28</f>
        <v>39.6</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9370.2000000000007</v>
      </c>
      <c r="W39" s="418">
        <f>+ﾁ.動物のふん尿!$Z$28</f>
        <v>0</v>
      </c>
      <c r="X39" s="418">
        <f>+ﾂ.動物の死体!$Z$28</f>
        <v>0</v>
      </c>
      <c r="Y39" s="418">
        <f>+ﾃ.ばいじん!$Z$28</f>
        <v>0</v>
      </c>
      <c r="Z39" s="419">
        <f>+ﾄ.混合廃棄物その他!$Z$28</f>
        <v>12.5</v>
      </c>
      <c r="AA39" s="420">
        <f t="shared" si="4"/>
        <v>9422.3000000000011</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39.6</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9370.2000000000007</v>
      </c>
      <c r="W43" s="427">
        <f>+ﾁ.動物のふん尿!$AK$27</f>
        <v>0</v>
      </c>
      <c r="X43" s="427">
        <f>+ﾂ.動物の死体!$AK$27</f>
        <v>0</v>
      </c>
      <c r="Y43" s="427">
        <f>+ﾃ.ばいじん!$AK$27</f>
        <v>0</v>
      </c>
      <c r="Z43" s="428">
        <f>+ﾄ.混合廃棄物その他!$AK$27</f>
        <v>12.5</v>
      </c>
      <c r="AA43" s="429">
        <f t="shared" si="4"/>
        <v>9422.3000000000011</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39.6</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9370.2000000000007</v>
      </c>
      <c r="W45" s="433">
        <f>+ﾁ.動物のふん尿!$AR$24</f>
        <v>0</v>
      </c>
      <c r="X45" s="433">
        <f>+ﾂ.動物の死体!$AR$24</f>
        <v>0</v>
      </c>
      <c r="Y45" s="433">
        <f>+ﾃ.ばいじん!$AR$24</f>
        <v>0</v>
      </c>
      <c r="Z45" s="434">
        <f>+ﾄ.混合廃棄物その他!$AR$24</f>
        <v>12.5</v>
      </c>
      <c r="AA45" s="435">
        <f t="shared" si="4"/>
        <v>9422.3000000000011</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79.2</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1037.8</v>
      </c>
      <c r="U55" s="480">
        <f t="shared" si="10"/>
        <v>0</v>
      </c>
      <c r="V55" s="480">
        <f t="shared" si="10"/>
        <v>18740.400000000001</v>
      </c>
      <c r="W55" s="480">
        <f t="shared" si="10"/>
        <v>0</v>
      </c>
      <c r="X55" s="480">
        <f t="shared" si="10"/>
        <v>0</v>
      </c>
      <c r="Y55" s="480">
        <f t="shared" si="10"/>
        <v>0</v>
      </c>
      <c r="Z55" s="480">
        <f t="shared" si="10"/>
        <v>25</v>
      </c>
      <c r="AA55" s="481">
        <f>+AA9+AA19+AA20</f>
        <v>19882.400000000001</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７年  ４月  １８日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横浜市金沢区釜利谷南２－２２－２</v>
      </c>
      <c r="M16" s="851"/>
      <c r="N16" s="851"/>
      <c r="O16" s="851"/>
      <c r="P16" s="851"/>
      <c r="Q16" s="851"/>
      <c r="R16" s="851"/>
      <c r="S16" s="851"/>
      <c r="T16" s="851"/>
      <c r="U16" s="282"/>
    </row>
    <row r="17" spans="1:21" ht="26.25" customHeight="1" x14ac:dyDescent="0.15">
      <c r="C17" s="86"/>
      <c r="I17" s="25"/>
      <c r="J17" s="25" t="s">
        <v>7</v>
      </c>
      <c r="K17" s="25"/>
      <c r="L17" s="851" t="str">
        <f>+表紙!L41</f>
        <v>株式会社ヤマショウ
代表取締役　小倉　保浩</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０４５-７８５-５９３３</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　株式会社ヤマショウ</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7028</v>
      </c>
      <c r="Q25" s="823"/>
      <c r="R25" s="823"/>
      <c r="S25" s="823"/>
      <c r="T25" s="823"/>
      <c r="U25" s="824"/>
    </row>
    <row r="26" spans="1:21" ht="26.25" customHeight="1" x14ac:dyDescent="0.15">
      <c r="C26" s="570" t="s">
        <v>11</v>
      </c>
      <c r="D26" s="571"/>
      <c r="E26" s="572"/>
      <c r="F26" s="838" t="str">
        <f>+表紙!F50</f>
        <v>　横浜市金沢区釜利谷南２－２２－２</v>
      </c>
      <c r="G26" s="839"/>
      <c r="H26" s="839"/>
      <c r="I26" s="839"/>
      <c r="J26" s="839"/>
      <c r="K26" s="839"/>
      <c r="L26" s="839"/>
      <c r="M26" s="839"/>
      <c r="N26" s="341" t="s">
        <v>172</v>
      </c>
      <c r="O26"/>
      <c r="P26"/>
      <c r="Q26" s="833" t="str">
        <f>IF(+表紙!Q50="","",+表紙!Q50)</f>
        <v>０４５－７８５－５９３３</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土木、上下水道。護送</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11</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4</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10460.1</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再生利用品、再生処理を行っている</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3</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9422.3000000000011</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様々な対応ができるよう努めていきたいと思っています</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分別しやすい作業工程での作業を行っている</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同上</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9409.8000000000011</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9422.3000000000011</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9422.3000000000011</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9422.3000000000011</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B14" zoomScaleNormal="100" workbookViewId="0">
      <selection activeCell="K34" sqref="K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39.6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39.6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39.6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39.6</v>
      </c>
      <c r="P27" s="700"/>
      <c r="Q27" s="700"/>
      <c r="R27" s="700"/>
      <c r="S27" s="49" t="s">
        <v>38</v>
      </c>
      <c r="T27" s="70"/>
      <c r="U27" s="70"/>
      <c r="X27" s="68" t="s">
        <v>39</v>
      </c>
      <c r="Y27" s="71"/>
      <c r="AG27" s="58"/>
      <c r="AH27" s="58"/>
      <c r="AI27" s="58"/>
      <c r="AJ27" s="58"/>
      <c r="AK27" s="742">
        <f>+AG18+O27</f>
        <v>39.6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39.6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39.6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39.6</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39.6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5" workbookViewId="0">
      <selection activeCell="F24" sqref="F24:G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株式会社ヤマショウ</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2025-04-22T04:03:31Z</dcterms:created>
  <dcterms:modified xsi:type="dcterms:W3CDTF">2025-04-22T04:03:32Z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