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D9848FF2-512F-481D-87FE-ACBC5DD4425C}"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2985" yWindow="21480" windowWidth="29040" windowHeight="157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<sst xmlns="http://schemas.openxmlformats.org/spreadsheetml/2006/main" count="3152" uniqueCount="458">
  <si>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</si>
  <si>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</si>
  <si>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</si>
  <si>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</si>
  <si>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</si>
  <si>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</si>
  <si>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</si>
  <si>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</si>
  <si>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</si>
  <si>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</si>
  <si>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</si>
  <si>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</si>
  <si>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</si>
  <si>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</si>
  <si>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</si>
  <si>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</si>
  <si>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</si>
  <si>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</si>
  <si>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</si>
  <si>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</si>
  <si>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</si>
  <si>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</si>
  <si>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</si>
  <si>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</si>
  <si>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</si>
  <si>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</si>
  <si>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</si>
  <si>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</si>
  <si>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</si>
  <si>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</si>
  <si>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</si>
  <si>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</si>
  <si>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</si>
  <si>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</si>
  <si>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</si>
  <si>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</si>
  <si>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</si>
  <si>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</si>
  <si>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</si>
  <si>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</si>
  <si>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</si>
  <si>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</si>
  <si>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</si>
  <si>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</si>
  <si>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</si>
  <si>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</si>
  <si>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</si>
  <si>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</si>
  <si>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</si>
  <si>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</si>
  <si>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</si>
  <si>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</si>
  <si>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</si>
  <si>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</si>
  <si>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</si>
  <si>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</si>
  <si>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</si>
  <si>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</si>
  <si>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</si>
  <si>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</si>
  <si>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</si>
  <si>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</si>
  <si>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</si>
  <si>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</si>
  <si>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</si>
  <si>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</si>
  <si>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</si>
  <si>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</si>
  <si>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</si>
  <si>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</si>
  <si>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</si>
  <si>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</si>
  <si>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</si>
  <si>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</si>
  <si>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</si>
  <si>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</si>
  <si>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</si>
  <si>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</si>
  <si>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</si>
  <si>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</si>
  <si>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</si>
  <si>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</si>
  <si>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</si>
  <si>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</si>
  <si>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</si>
  <si>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</si>
  <si>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</si>
  <si>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</si>
  <si>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</si>
  <si>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</si>
  <si>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</si>
  <si>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</si>
  <si>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</si>
  <si>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</si>
  <si>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</si>
  <si>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</si>
  <si>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</si>
  <si>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</si>
  <si>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</si>
  <si>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</si>
  <si>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</si>
  <si>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</si>
  <si>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</si>
  <si>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</si>
  <si>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</si>
  <si>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</si>
  <si>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</si>
  <si>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</si>
  <si>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</si>
  <si>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</si>
  <si>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</si>
  <si>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</si>
  <si>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</si>
  <si>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</si>
  <si>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</si>
  <si>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</si>
  <si>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</si>
  <si>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</si>
  <si>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</si>
  <si>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</si>
  <si>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</si>
  <si>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</si>
  <si>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</si>
  <si>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</si>
  <si>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</si>
  <si>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</si>
  <si>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</si>
  <si>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</si>
  <si>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</si>
  <si>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</si>
  <si>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</si>
  <si>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</si>
  <si>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</si>
  <si>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</si>
  <si>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</si>
  <si>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</si>
  <si>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</si>
  <si>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</si>
  <si>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</si>
  <si>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</si>
  <si>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</si>
  <si>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</si>
  <si>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</si>
  <si>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</si>
  <si>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</si>
  <si>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</si>
  <si>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</si>
  <si>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</si>
  <si>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</si>
  <si>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</si>
  <si>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</si>
  <si>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</si>
  <si>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</si>
  <si>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</si>
  <si>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</si>
  <si>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</si>
  <si>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</si>
  <si>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</si>
  <si>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</si>
  <si>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</si>
  <si>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</si>
  <si>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</si>
  <si>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</si>
  <si>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</si>
  <si>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</si>
  <si>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</si>
  <si>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</si>
  <si>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</si>
  <si>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</si>
  <si>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</si>
  <si>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</si>
  <si>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</si>
  <si>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</si>
  <si>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</si>
  <si>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</si>
  <si>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</si>
  <si>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</si>
  <si>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</si>
  <si>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</si>
  <si>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</si>
  <si>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</si>
  <si>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</si>
  <si>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</si>
  <si>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</si>
  <si>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</si>
  <si>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</si>
  <si>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</si>
  <si>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</si>
  <si>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</si>
  <si>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</si>
  <si>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</si>
  <si>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</si>
  <si>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</si>
  <si>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</si>
  <si>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</si>
  <si>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</si>
  <si>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</si>
  <si>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</si>
  <si>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</si>
  <si>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</si>
  <si>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</si>
  <si>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</si>
  <si>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</si>
  <si>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</si>
  <si>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</si>
  <si>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</si>
  <si>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</si>
  <si>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</si>
  <si>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</si>
  <si>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</si>
  <si>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</si>
  <si>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</si>
  <si>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</si>
  <si>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</si>
  <si>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</si>
  <si>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</si>
  <si>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</si>
  <si>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</si>
  <si>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</si>
  <si>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</si>
  <si>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</si>
  <si>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</si>
  <si>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</si>
  <si>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</si>
  <si>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</si>
  <si>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</si>
  <si>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</si>
  <si>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</si>
  <si>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</si>
  <si>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</si>
  <si>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</si>
  <si>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</si>
  <si>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</si>
  <si>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</si>
  <si>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</si>
  <si>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</si>
  <si>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</si>
  <si>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</si>
  <si>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</si>
  <si>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</si>
  <si>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</si>
  <si>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</si>
  <si>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</si>
  <si>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</si>
  <si>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</si>
  <si>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</si>
  <si>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</si>
  <si>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</si>
  <si>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</si>
  <si>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</si>
  <si>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</si>
  <si>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</si>
  <si>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</si>
  <si>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</si>
  <si>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</si>
  <si>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</si>
  <si>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</si>
  <si>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</si>
  <si>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</si>
  <si>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</si>
  <si>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</si>
  <si>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</si>
  <si>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</si>
  <si>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</si>
  <si>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</si>
  <si>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</si>
  <si>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</si>
  <si>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</si>
  <si>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</si>
  <si>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</si>
  <si>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</si>
  <si>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</si>
  <si>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</si>
  <si>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</si>
  <si>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</si>
  <si>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</si>
  <si>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</si>
  <si>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</si>
  <si>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</si>
  <si>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</si>
  <si>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</si>
  <si>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</si>
  <si>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</si>
  <si>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</si>
  <si>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</si>
  <si>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</si>
  <si>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</si>
  <si>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</si>
  <si>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</si>
  <si>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</si>
  <si>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</si>
  <si>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</si>
  <si>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</si>
  <si>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</si>
  <si>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</si>
  <si>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</si>
  <si>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</si>
  <si>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</si>
  <si>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</si>
  <si>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</si>
  <si>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</si>
  <si>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</si>
  <si>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</si>
  <si>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</si>
  <si>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</si>
  <si>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</si>
  <si>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</si>
  <si>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</si>
  <si>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</si>
  <si>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</si>
  <si>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</si>
  <si>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</si>
  <si>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</si>
  <si>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</si>
  <si>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</si>
  <si>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</si>
  <si>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</si>
  <si>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</si>
  <si>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</si>
  <si>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</si>
  <si>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</si>
  <si>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</si>
  <si>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</si>
  <si>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</si>
  <si>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</si>
  <si>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</si>
  <si>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</si>
  <si>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</si>
  <si>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</si>
  <si>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</si>
  <si>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</si>
  <si>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</si>
  <si>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</si>
  <si>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</si>
  <si>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</si>
  <si>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</si>
  <si>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</si>
  <si>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</si>
  <si>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</si>
  <si>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</si>
  <si>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</si>
  <si>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</si>
  <si>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</si>
  <si>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</si>
  <si>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</si>
  <si>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</si>
  <si>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</si>
  <si>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</si>
  <si>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</si>
  <si>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</si>
  <si>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</si>
  <si>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</si>
  <si>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</si>
  <si>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</si>
  <si>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</si>
  <si>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</si>
  <si>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</si>
  <si>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</si>
  <si>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</si>
  <si>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</si>
  <si>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</si>
  <si>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</si>
  <si>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</si>
  <si>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</si>
  <si>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</si>
  <si>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</si>
  <si>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</si>
  <si>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</si>
  <si>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</si>
  <si>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</si>
  <si>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</si>
  <si>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</si>
  <si>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</si>
  <si>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</si>
  <si>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</si>
  <si>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</si>
  <si>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</si>
  <si>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</si>
  <si>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</si>
  <si>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</si>
  <si>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</si>
  <si>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</si>
  <si>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</si>
  <si>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</si>
  <si>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</si>
  <si>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</si>
  <si>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</si>
  <si>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</si>
  <si>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</si>
  <si>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</si>
  <si>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</si>
  <si>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</si>
  <si>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</si>
  <si>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</si>
  <si>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</si>
  <si>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</si>
  <si>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</si>
  <si>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</si>
  <si>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</si>
  <si>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</si>
  <si>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</si>
  <si>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</si>
  <si>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</si>
  <si>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</si>
  <si>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</si>
  <si>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</si>
  <si>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</si>
  <si>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</si>
  <si>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</si>
  <si>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</si>
  <si>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</si>
  <si>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</si>
  <si>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</si>
  <si>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</si>
  <si>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</si>
  <si>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</si>
  <si>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</si>
  <si>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</si>
  <si>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</si>
  <si>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</si>
  <si>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</si>
  <si>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</si>
  <si>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</si>
  <si>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</si>
  <si>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</si>
  <si>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</si>
  <si>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</si>
  <si>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</si>
  <si>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</si>
  <si>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</si>
  <si>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</si>
  <si>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</si>
  <si>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</si>
  <si>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</si>
  <si>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</si>
  <si>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</si>
  <si>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</si>
  <si>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</si>
  <si>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</si>
  <si>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</si>
  <si>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</si>
  <si>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</si>
  <si>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</si>
  <si>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</si>
  <si>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</si>
  <si>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神奈川県横浜市西区高島１－２－８</t>
    <phoneticPr fontId="3"/>
  </si>
  <si>
    <t>京急建設株式会社　建築本部　建築統括部　部長</t>
    <phoneticPr fontId="3"/>
  </si>
  <si>
    <t>045-225-9067</t>
    <phoneticPr fontId="3"/>
  </si>
  <si>
    <t>京急建設株式会社　建築本部</t>
    <phoneticPr fontId="3"/>
  </si>
  <si>
    <t>総合工事業</t>
    <phoneticPr fontId="3"/>
  </si>
  <si>
    <t>　別紙参照</t>
    <phoneticPr fontId="3"/>
  </si>
  <si>
    <t>１．下記について現場で実施に努めている。
　　・資材の省梱包、無梱包化の促進
　　・端材を少なくするための割付図の作成、施工
　　・鋼製型枠の使用、木製型枠の再使用、仮設材の再使用
　　・ユニット化、パネル化の促進
　　・対象廃棄物の広域再生利用の指定業者への処理委託
２．本部において、抑制方法等の情報提供、教育等を随時実施している。</t>
    <phoneticPr fontId="3"/>
  </si>
  <si>
    <t>１．今年度の産業廃棄物総排出量10%削減を目標値として定める。
２．上記「①現状」の取組を継続して実施する。</t>
    <phoneticPr fontId="3"/>
  </si>
  <si>
    <t>１．分別後、委託処理(コンクリート片、廃アスファルト、レンガ破片など、ガラス陶磁器等くず、廃プラスチック類、紙くず、木くず、混合廃棄物)
２．分別後、縮減し委託処理(建設汚泥)</t>
    <phoneticPr fontId="3"/>
  </si>
  <si>
    <t>分別予定、取組は上記「①現状」で実施した取組を継続する。</t>
    <phoneticPr fontId="3"/>
  </si>
  <si>
    <t>　令和７年度工事売上高 20,438百万円</t>
    <rPh sb="6" eb="8">
      <t>コウジ</t>
    </rPh>
    <phoneticPr fontId="3"/>
  </si>
  <si>
    <t>令和 ８ 年 ６ 月 ２５ 日</t>
    <phoneticPr fontId="3"/>
  </si>
  <si>
    <t>　７０人（会社全体２２４人）</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</si>
</sst>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zoomScale="115" zoomScaleNormal="115" zoomScaleSheetLayoutView="115" workbookViewId="0">
      <selection activeCell="F50" sqref="F50:M51"/>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456</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41</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445</v>
      </c>
      <c r="M40" s="596"/>
      <c r="N40" s="596"/>
      <c r="O40" s="596"/>
      <c r="P40" s="596"/>
      <c r="Q40" s="596"/>
      <c r="R40" s="596"/>
      <c r="S40" s="596"/>
      <c r="T40" s="596"/>
      <c r="U40" s="597"/>
      <c r="W40" s="21"/>
      <c r="X40" s="21"/>
    </row>
    <row r="41" spans="1:25" ht="26.25" customHeight="1" x14ac:dyDescent="0.15">
      <c r="C41" s="86"/>
      <c r="I41" s="25"/>
      <c r="J41" s="25" t="s">
        <v>7</v>
      </c>
      <c r="K41" s="25"/>
      <c r="L41" s="596" t="s">
        <v>446</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447</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448</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7018</v>
      </c>
      <c r="Q49" s="576"/>
      <c r="R49" s="576"/>
      <c r="S49" s="576"/>
      <c r="T49" s="576"/>
      <c r="U49" s="577"/>
    </row>
    <row r="50" spans="3:23" ht="26.25" customHeight="1" x14ac:dyDescent="0.15">
      <c r="C50" s="547" t="s">
        <v>11</v>
      </c>
      <c r="D50" s="548"/>
      <c r="E50" s="549"/>
      <c r="F50" s="558" t="s">
        <v>445</v>
      </c>
      <c r="G50" s="559"/>
      <c r="H50" s="559"/>
      <c r="I50" s="559"/>
      <c r="J50" s="559"/>
      <c r="K50" s="559"/>
      <c r="L50" s="559"/>
      <c r="M50" s="559"/>
      <c r="N50" s="341" t="s">
        <v>171</v>
      </c>
      <c r="O50" s="449"/>
      <c r="P50" s="450"/>
      <c r="Q50" s="562" t="s">
        <v>447</v>
      </c>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118</v>
      </c>
      <c r="G54" s="631"/>
      <c r="H54" s="631"/>
      <c r="I54" s="631"/>
      <c r="J54" s="631"/>
      <c r="K54" s="631"/>
      <c r="L54" s="32" t="s">
        <v>48</v>
      </c>
      <c r="M54" s="32"/>
      <c r="N54" s="635" t="s">
        <v>449</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t="s">
        <v>455</v>
      </c>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t="s">
        <v>457</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450</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450</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10</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1667.7</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t="s">
        <v>451</v>
      </c>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10</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1667.7</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t="s">
        <v>452</v>
      </c>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t="s">
        <v>453</v>
      </c>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t="s">
        <v>454</v>
      </c>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1667.7</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f>+別紙!AA15</f>
        <v>1594.6000000000001</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73.2</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1667.7</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1594.6000000000001</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1667.7</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14"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京急建設株式会社　建築本部</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5"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1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0.3</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0.3</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0.3</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0.3</v>
      </c>
      <c r="P27" s="734"/>
      <c r="Q27" s="734"/>
      <c r="R27" s="734"/>
      <c r="S27" s="49" t="s">
        <v>38</v>
      </c>
      <c r="T27" s="70"/>
      <c r="U27" s="70"/>
      <c r="X27" s="68" t="s">
        <v>39</v>
      </c>
      <c r="Y27" s="71"/>
      <c r="AG27" s="58"/>
      <c r="AH27" s="58"/>
      <c r="AI27" s="58"/>
      <c r="AJ27" s="58"/>
      <c r="AK27" s="683">
        <f>+AG18+O27</f>
        <v>0.3</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0.3</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0.3</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0.3</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0.3</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15"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A1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5.4</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5.4</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5.4</v>
      </c>
      <c r="P27" s="734"/>
      <c r="Q27" s="734"/>
      <c r="R27" s="734"/>
      <c r="S27" s="49" t="s">
        <v>38</v>
      </c>
      <c r="T27" s="70"/>
      <c r="U27" s="70"/>
      <c r="X27" s="68" t="s">
        <v>39</v>
      </c>
      <c r="Y27" s="71"/>
      <c r="AG27" s="58"/>
      <c r="AH27" s="58"/>
      <c r="AI27" s="58"/>
      <c r="AJ27" s="58"/>
      <c r="AK27" s="683">
        <f>+AG18+O27</f>
        <v>5.4</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5.4</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5.4</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5.4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2" zoomScale="85" zoomScaleNormal="8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19.2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19.2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19.2</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19.2</v>
      </c>
      <c r="P27" s="734"/>
      <c r="Q27" s="734"/>
      <c r="R27" s="734"/>
      <c r="S27" s="49" t="s">
        <v>38</v>
      </c>
      <c r="T27" s="70"/>
      <c r="U27" s="70"/>
      <c r="X27" s="68" t="s">
        <v>39</v>
      </c>
      <c r="Y27" s="71"/>
      <c r="AG27" s="58"/>
      <c r="AH27" s="58"/>
      <c r="AI27" s="58"/>
      <c r="AJ27" s="58"/>
      <c r="AK27" s="683">
        <f>+AG18+O27</f>
        <v>19.2</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19.2</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19.2</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19.100000000000001</v>
      </c>
      <c r="G30" s="689"/>
      <c r="H30" s="214" t="s">
        <v>197</v>
      </c>
      <c r="L30" s="697"/>
      <c r="O30" s="61"/>
      <c r="Q30" s="699">
        <f>+ROUND(Z28,1)+ROUND(Z29,1)+ROUND(Z30,1)</f>
        <v>19.2</v>
      </c>
      <c r="R30" s="734"/>
      <c r="S30" s="734"/>
      <c r="T30" s="734"/>
      <c r="U30" s="49" t="s">
        <v>16</v>
      </c>
      <c r="W30" s="278"/>
      <c r="X30" s="742" t="s">
        <v>185</v>
      </c>
      <c r="Y30" s="743"/>
      <c r="Z30" s="685"/>
      <c r="AA30" s="686"/>
      <c r="AB30" s="686"/>
      <c r="AC30" s="686"/>
      <c r="AD30" s="686"/>
      <c r="AE30" s="49" t="s">
        <v>13</v>
      </c>
      <c r="AK30" s="670">
        <v>19.100000000000001</v>
      </c>
      <c r="AL30" s="671"/>
      <c r="AM30" s="671"/>
      <c r="AN30" s="671"/>
      <c r="AO30" s="57" t="s">
        <v>13</v>
      </c>
      <c r="AR30" s="682"/>
      <c r="AS30" s="679"/>
      <c r="AT30" s="679"/>
      <c r="AU30" s="680"/>
    </row>
    <row r="31" spans="2:48" ht="27" customHeight="1" thickBot="1" x14ac:dyDescent="0.2">
      <c r="B31" s="705" t="s">
        <v>374</v>
      </c>
      <c r="C31" s="694"/>
      <c r="D31" s="694"/>
      <c r="E31" s="695"/>
      <c r="F31" s="688">
        <v>0.1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3.8</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3.8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3.8</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3.8</v>
      </c>
      <c r="P27" s="734"/>
      <c r="Q27" s="734"/>
      <c r="R27" s="734"/>
      <c r="S27" s="49" t="s">
        <v>38</v>
      </c>
      <c r="T27" s="70"/>
      <c r="U27" s="70"/>
      <c r="X27" s="68" t="s">
        <v>39</v>
      </c>
      <c r="Y27" s="71"/>
      <c r="AG27" s="58"/>
      <c r="AH27" s="58"/>
      <c r="AI27" s="58"/>
      <c r="AJ27" s="58"/>
      <c r="AK27" s="683">
        <f>+AG18+O27</f>
        <v>3.8</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3.8</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3.8</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3.8</v>
      </c>
      <c r="G30" s="689"/>
      <c r="H30" s="214" t="s">
        <v>197</v>
      </c>
      <c r="L30" s="697"/>
      <c r="O30" s="61"/>
      <c r="Q30" s="699">
        <f>+ROUND(Z28,1)+ROUND(Z29,1)+ROUND(Z30,1)</f>
        <v>3.8</v>
      </c>
      <c r="R30" s="734"/>
      <c r="S30" s="734"/>
      <c r="T30" s="734"/>
      <c r="U30" s="49" t="s">
        <v>16</v>
      </c>
      <c r="X30" s="742" t="s">
        <v>185</v>
      </c>
      <c r="Y30" s="743"/>
      <c r="Z30" s="685"/>
      <c r="AA30" s="686"/>
      <c r="AB30" s="686"/>
      <c r="AC30" s="686"/>
      <c r="AD30" s="686"/>
      <c r="AE30" s="49" t="s">
        <v>13</v>
      </c>
      <c r="AK30" s="670">
        <v>3.8</v>
      </c>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17.899999999999999</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17.899999999999999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17.899999999999999</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17.899999999999999</v>
      </c>
      <c r="P27" s="734"/>
      <c r="Q27" s="734"/>
      <c r="R27" s="734"/>
      <c r="S27" s="49" t="s">
        <v>38</v>
      </c>
      <c r="T27" s="70"/>
      <c r="U27" s="70"/>
      <c r="X27" s="68" t="s">
        <v>39</v>
      </c>
      <c r="Y27" s="71"/>
      <c r="AG27" s="58"/>
      <c r="AH27" s="58"/>
      <c r="AI27" s="58"/>
      <c r="AJ27" s="58"/>
      <c r="AK27" s="683">
        <f>+AG18+O27</f>
        <v>17.899999999999999</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17.899999999999999</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17.899999999999999</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5.7</v>
      </c>
      <c r="G30" s="689"/>
      <c r="H30" s="214" t="s">
        <v>197</v>
      </c>
      <c r="L30" s="697"/>
      <c r="O30" s="61"/>
      <c r="Q30" s="699">
        <f>+ROUND(Z28,1)+ROUND(Z29,1)+ROUND(Z30,1)</f>
        <v>17.899999999999999</v>
      </c>
      <c r="R30" s="734"/>
      <c r="S30" s="734"/>
      <c r="T30" s="734"/>
      <c r="U30" s="49" t="s">
        <v>16</v>
      </c>
      <c r="X30" s="742" t="s">
        <v>185</v>
      </c>
      <c r="Y30" s="743"/>
      <c r="Z30" s="685"/>
      <c r="AA30" s="686"/>
      <c r="AB30" s="686"/>
      <c r="AC30" s="686"/>
      <c r="AD30" s="686"/>
      <c r="AE30" s="49" t="s">
        <v>13</v>
      </c>
      <c r="AK30" s="670">
        <v>5.7</v>
      </c>
      <c r="AL30" s="671"/>
      <c r="AM30" s="671"/>
      <c r="AN30" s="671"/>
      <c r="AO30" s="57" t="s">
        <v>13</v>
      </c>
      <c r="AR30" s="682"/>
      <c r="AS30" s="679"/>
      <c r="AT30" s="679"/>
      <c r="AU30" s="680"/>
    </row>
    <row r="31" spans="2:48" ht="27" customHeight="1" thickTop="1" thickBot="1" x14ac:dyDescent="0.2">
      <c r="B31" s="705" t="s">
        <v>374</v>
      </c>
      <c r="C31" s="694"/>
      <c r="D31" s="694"/>
      <c r="E31" s="695"/>
      <c r="F31" s="688">
        <v>12.2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0.1</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0.1</v>
      </c>
      <c r="P27" s="734"/>
      <c r="Q27" s="734"/>
      <c r="R27" s="734"/>
      <c r="S27" s="49" t="s">
        <v>38</v>
      </c>
      <c r="T27" s="70"/>
      <c r="U27" s="70"/>
      <c r="X27" s="68" t="s">
        <v>39</v>
      </c>
      <c r="Y27" s="71"/>
      <c r="AG27" s="58"/>
      <c r="AH27" s="58"/>
      <c r="AI27" s="58"/>
      <c r="AJ27" s="58"/>
      <c r="AK27" s="683">
        <f>+AG18+O27</f>
        <v>0.1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0.1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0.1</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0.1</v>
      </c>
      <c r="G30" s="689"/>
      <c r="H30" s="214" t="s">
        <v>197</v>
      </c>
      <c r="L30" s="697"/>
      <c r="O30" s="61"/>
      <c r="Q30" s="699">
        <f>+ROUND(Z28,1)+ROUND(Z29,1)+ROUND(Z30,1)</f>
        <v>0.1</v>
      </c>
      <c r="R30" s="734"/>
      <c r="S30" s="734"/>
      <c r="T30" s="734"/>
      <c r="U30" s="49" t="s">
        <v>16</v>
      </c>
      <c r="X30" s="742" t="s">
        <v>185</v>
      </c>
      <c r="Y30" s="743"/>
      <c r="Z30" s="685"/>
      <c r="AA30" s="686"/>
      <c r="AB30" s="686"/>
      <c r="AC30" s="686"/>
      <c r="AD30" s="686"/>
      <c r="AE30" s="49" t="s">
        <v>13</v>
      </c>
      <c r="AK30" s="670">
        <v>0.1</v>
      </c>
      <c r="AL30" s="671"/>
      <c r="AM30" s="671"/>
      <c r="AN30" s="671"/>
      <c r="AO30" s="57" t="s">
        <v>13</v>
      </c>
      <c r="AR30" s="682"/>
      <c r="AS30" s="679"/>
      <c r="AT30" s="679"/>
      <c r="AU30" s="680"/>
    </row>
    <row r="31" spans="2:48" ht="27" customHeight="1" thickTop="1" thickBot="1" x14ac:dyDescent="0.2">
      <c r="B31" s="705" t="s">
        <v>374</v>
      </c>
      <c r="C31" s="694"/>
      <c r="D31" s="694"/>
      <c r="E31" s="695"/>
      <c r="F31" s="688">
        <v>0.1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1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14"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topLeftCell="A13"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4" workbookViewId="0">
      <selection activeCell="F29" sqref="F29:G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31.4</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31.4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31.4</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31.4</v>
      </c>
      <c r="P27" s="734"/>
      <c r="Q27" s="734"/>
      <c r="R27" s="734"/>
      <c r="S27" s="49" t="s">
        <v>38</v>
      </c>
      <c r="T27" s="70"/>
      <c r="U27" s="70"/>
      <c r="X27" s="68" t="s">
        <v>39</v>
      </c>
      <c r="Y27" s="71"/>
      <c r="AG27" s="58"/>
      <c r="AH27" s="58"/>
      <c r="AI27" s="58"/>
      <c r="AJ27" s="58"/>
      <c r="AK27" s="683">
        <f>+AG18+O27</f>
        <v>31.4</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31.4</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31.4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17.600000000000001</v>
      </c>
      <c r="G30" s="689"/>
      <c r="H30" s="214" t="s">
        <v>197</v>
      </c>
      <c r="L30" s="697"/>
      <c r="O30" s="61"/>
      <c r="Q30" s="699">
        <f>+ROUND(Z28,1)+ROUND(Z29,1)+ROUND(Z30,1)</f>
        <v>31.4</v>
      </c>
      <c r="R30" s="734"/>
      <c r="S30" s="734"/>
      <c r="T30" s="734"/>
      <c r="U30" s="49" t="s">
        <v>16</v>
      </c>
      <c r="X30" s="742" t="s">
        <v>185</v>
      </c>
      <c r="Y30" s="743"/>
      <c r="Z30" s="685"/>
      <c r="AA30" s="686"/>
      <c r="AB30" s="686"/>
      <c r="AC30" s="686"/>
      <c r="AD30" s="686"/>
      <c r="AE30" s="49" t="s">
        <v>13</v>
      </c>
      <c r="AK30" s="670">
        <v>17.600000000000001</v>
      </c>
      <c r="AL30" s="671"/>
      <c r="AM30" s="671"/>
      <c r="AN30" s="671"/>
      <c r="AO30" s="57" t="s">
        <v>13</v>
      </c>
      <c r="AR30" s="682"/>
      <c r="AS30" s="679"/>
      <c r="AT30" s="679"/>
      <c r="AU30" s="680"/>
    </row>
    <row r="31" spans="2:48" ht="27" customHeight="1" thickTop="1" thickBot="1" x14ac:dyDescent="0.2">
      <c r="B31" s="705" t="s">
        <v>374</v>
      </c>
      <c r="C31" s="694"/>
      <c r="D31" s="694"/>
      <c r="E31" s="695"/>
      <c r="F31" s="688">
        <v>13.8</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4"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1248</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1248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1248</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1248</v>
      </c>
      <c r="P27" s="734"/>
      <c r="Q27" s="734"/>
      <c r="R27" s="734"/>
      <c r="S27" s="49" t="s">
        <v>38</v>
      </c>
      <c r="T27" s="70"/>
      <c r="U27" s="70"/>
      <c r="X27" s="68" t="s">
        <v>39</v>
      </c>
      <c r="Y27" s="71"/>
      <c r="AG27" s="58"/>
      <c r="AH27" s="58"/>
      <c r="AI27" s="58"/>
      <c r="AJ27" s="58"/>
      <c r="AK27" s="683">
        <f>+AG18+O27</f>
        <v>1248</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1248</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1248</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1248</v>
      </c>
      <c r="G30" s="689"/>
      <c r="H30" s="214" t="s">
        <v>197</v>
      </c>
      <c r="L30" s="697"/>
      <c r="O30" s="61"/>
      <c r="Q30" s="699">
        <f>+ROUND(Z28,1)+ROUND(Z29,1)+ROUND(Z30,1)</f>
        <v>1248</v>
      </c>
      <c r="R30" s="734"/>
      <c r="S30" s="734"/>
      <c r="T30" s="734"/>
      <c r="U30" s="49" t="s">
        <v>16</v>
      </c>
      <c r="X30" s="742" t="s">
        <v>185</v>
      </c>
      <c r="Y30" s="743"/>
      <c r="Z30" s="685"/>
      <c r="AA30" s="686"/>
      <c r="AB30" s="686"/>
      <c r="AC30" s="686"/>
      <c r="AD30" s="686"/>
      <c r="AE30" s="49" t="s">
        <v>13</v>
      </c>
      <c r="AK30" s="670">
        <v>1248</v>
      </c>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opLeftCell="A1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4"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141.4</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141.4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141.4</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141.4</v>
      </c>
      <c r="P27" s="734"/>
      <c r="Q27" s="734"/>
      <c r="R27" s="734"/>
      <c r="S27" s="49" t="s">
        <v>38</v>
      </c>
      <c r="T27" s="70"/>
      <c r="U27" s="70"/>
      <c r="X27" s="68" t="s">
        <v>39</v>
      </c>
      <c r="Y27" s="71"/>
      <c r="AG27" s="58"/>
      <c r="AH27" s="58"/>
      <c r="AI27" s="58"/>
      <c r="AJ27" s="58"/>
      <c r="AK27" s="683">
        <f>+AG18+O27</f>
        <v>141.4</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141.4</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141.4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141.4</v>
      </c>
      <c r="G30" s="689"/>
      <c r="H30" s="214" t="s">
        <v>197</v>
      </c>
      <c r="L30" s="697"/>
      <c r="O30" s="61"/>
      <c r="Q30" s="699">
        <f>+ROUND(Z28,1)+ROUND(Z29,1)+ROUND(Z30,1)</f>
        <v>141.4</v>
      </c>
      <c r="R30" s="734"/>
      <c r="S30" s="734"/>
      <c r="T30" s="734"/>
      <c r="U30" s="49" t="s">
        <v>16</v>
      </c>
      <c r="X30" s="742" t="s">
        <v>185</v>
      </c>
      <c r="Y30" s="743"/>
      <c r="Z30" s="685"/>
      <c r="AA30" s="686"/>
      <c r="AB30" s="686"/>
      <c r="AC30" s="686"/>
      <c r="AD30" s="686"/>
      <c r="AE30" s="49" t="s">
        <v>13</v>
      </c>
      <c r="AK30" s="670">
        <v>141.4</v>
      </c>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topLeftCell="A14"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topLeftCell="A1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topLeftCell="A14"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6"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京急建設株式会社　建築本部</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200.2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200.2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200.2</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200.2</v>
      </c>
      <c r="P27" s="734"/>
      <c r="Q27" s="734"/>
      <c r="R27" s="734"/>
      <c r="S27" s="49" t="s">
        <v>38</v>
      </c>
      <c r="T27" s="70"/>
      <c r="U27" s="70"/>
      <c r="X27" s="68" t="s">
        <v>39</v>
      </c>
      <c r="Y27" s="71"/>
      <c r="AG27" s="58"/>
      <c r="AH27" s="58"/>
      <c r="AI27" s="58"/>
      <c r="AJ27" s="58"/>
      <c r="AK27" s="683">
        <f>+AG18+O27</f>
        <v>200.2</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200.2</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200.2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158.9</v>
      </c>
      <c r="G30" s="689"/>
      <c r="H30" s="214" t="s">
        <v>197</v>
      </c>
      <c r="L30" s="697"/>
      <c r="O30" s="61"/>
      <c r="Q30" s="699">
        <f>+ROUND(Z28,1)+ROUND(Z29,1)+ROUND(Z30,1)</f>
        <v>200.2</v>
      </c>
      <c r="R30" s="734"/>
      <c r="S30" s="734"/>
      <c r="T30" s="734"/>
      <c r="U30" s="49" t="s">
        <v>16</v>
      </c>
      <c r="X30" s="742" t="s">
        <v>185</v>
      </c>
      <c r="Y30" s="743"/>
      <c r="Z30" s="685"/>
      <c r="AA30" s="686"/>
      <c r="AB30" s="686"/>
      <c r="AC30" s="686"/>
      <c r="AD30" s="686"/>
      <c r="AE30" s="49" t="s">
        <v>13</v>
      </c>
      <c r="AK30" s="670">
        <v>158.9</v>
      </c>
      <c r="AL30" s="671"/>
      <c r="AM30" s="671"/>
      <c r="AN30" s="671"/>
      <c r="AO30" s="57" t="s">
        <v>13</v>
      </c>
      <c r="AR30" s="682"/>
      <c r="AS30" s="679"/>
      <c r="AT30" s="679"/>
      <c r="AU30" s="680"/>
    </row>
    <row r="31" spans="2:48" ht="27" customHeight="1" thickTop="1" thickBot="1" x14ac:dyDescent="0.2">
      <c r="B31" s="705" t="s">
        <v>374</v>
      </c>
      <c r="C31" s="694"/>
      <c r="D31" s="694"/>
      <c r="E31" s="695"/>
      <c r="F31" s="688">
        <v>41.3</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zoomScale="70" zoomScaleNormal="70" workbookViewId="0">
      <selection activeCell="AC23" sqref="AC23"/>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京急建設株式会社　建築本部</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0</v>
      </c>
      <c r="I9" s="377">
        <f>IF(OR(ｳ.廃油!F24&gt;0,ｳ.廃油!F24&lt;0),ｳ.廃油!F24,IF(I$19&gt;0,"0",0))</f>
        <v>0.3</v>
      </c>
      <c r="J9" s="377">
        <f>IF(OR(ｴ.廃酸!$F24&gt;0,ｴ.廃酸!$F24&lt;0),ｴ.廃酸!F24,IF(J$19&gt;0,"0",0))</f>
        <v>0</v>
      </c>
      <c r="K9" s="377">
        <f>IF(OR(ｵ.廃ｱﾙｶﾘ!$F24&gt;0,ｵ.廃ｱﾙｶﾘ!$F24&lt;0),ｵ.廃ｱﾙｶﾘ!F24,IF(K$19&gt;0,"0",0))</f>
        <v>5.4</v>
      </c>
      <c r="L9" s="377">
        <f>IF(OR(ｶ.廃ﾌﾟﾗ類!F24&gt;0,ｶ.廃ﾌﾟﾗ類!F24&lt;0),ｶ.廃ﾌﾟﾗ類!F24,IF(L$19&gt;0,"0",0))</f>
        <v>19.2</v>
      </c>
      <c r="M9" s="377">
        <f>IF(OR(ｷ.紙くず!F24&gt;0,ｷ.紙くず!F24&lt;0),ｷ.紙くず!F24,IF(M$19&gt;0,"0",0))</f>
        <v>3.8</v>
      </c>
      <c r="N9" s="377">
        <f>IF(OR(ｸ.木くず!F24&gt;0,ｸ.木くず!F24&lt;0),ｸ.木くず!F24,IF(N$19&gt;0,"0",0))</f>
        <v>17.899999999999999</v>
      </c>
      <c r="O9" s="377">
        <f>IF(OR(ｹ.繊維くず!F24&gt;0,ｹ.繊維くず!F24&lt;0),ｹ.繊維くず!F24,IF(O$19&gt;0,"0",0))</f>
        <v>0.1</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31.4</v>
      </c>
      <c r="T9" s="377">
        <f>IF(OR(ｾ.ｶﾞﾗｽ･ｺﾝｸﾘ･陶磁器くず!F24&gt;0,ｾ.ｶﾞﾗｽ･ｺﾝｸﾘ･陶磁器くず!F24&lt;0),ｾ.ｶﾞﾗｽ･ｺﾝｸﾘ･陶磁器くず!F24,IF(T$19&gt;0,"0",0))</f>
        <v>1248</v>
      </c>
      <c r="U9" s="377">
        <f>IF(OR(ｿ.鉱さい!F24&gt;0,ｿ.鉱さい!F24&lt;0),ｿ.鉱さい!F24,IF(U$19&gt;0,"0",0))</f>
        <v>0</v>
      </c>
      <c r="V9" s="377">
        <f>IF(OR(ﾀ.がれき類!F24&gt;0,ﾀ.がれき類!F24&lt;0),ﾀ.がれき類!F24,IF(V$19&gt;0,"0",0))</f>
        <v>141.4</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200.2</v>
      </c>
      <c r="AA9" s="379">
        <f>IF(SUM(G9:Z9)&gt;0,SUM(G9:Z9),IF(AA$19&gt;0,"0",0))</f>
        <v>1667.7</v>
      </c>
    </row>
    <row r="10" spans="2:27" ht="24" customHeight="1" x14ac:dyDescent="0.15">
      <c r="B10" s="172" t="s">
        <v>392</v>
      </c>
      <c r="C10" s="795" t="s">
        <v>293</v>
      </c>
      <c r="D10" s="795"/>
      <c r="E10" s="795"/>
      <c r="F10" s="796"/>
      <c r="G10" s="380">
        <f>IF(OR(ｱ.燃え殻!F25&gt;0,ｱ.燃え殻!F25&lt;0),ｱ.燃え殻!F25,IF(G$19&gt;0,"0",0))</f>
        <v>0</v>
      </c>
      <c r="H10" s="380">
        <f>IF(OR(ｲ.汚泥!F25&gt;0,ｲ.汚泥!F25&lt;0),ｲ.汚泥!F25,IF(H$19&gt;0,"0",0))</f>
        <v>0</v>
      </c>
      <c r="I10" s="380" t="str">
        <f>IF(OR(ｳ.廃油!F25&gt;0,ｳ.廃油!F25&lt;0),ｳ.廃油!F25,IF(I$19&gt;0,"0",0))</f>
        <v>0</v>
      </c>
      <c r="J10" s="380">
        <f>IF(OR(ｴ.廃酸!$F25&gt;0,ｴ.廃酸!$F25&lt;0),ｴ.廃酸!F25,IF(J$19&gt;0,"0",0))</f>
        <v>0</v>
      </c>
      <c r="K10" s="380" t="str">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f>IF(OR(ｲ.汚泥!F26&gt;0,ｲ.汚泥!F26&lt;0),ｲ.汚泥!F26,IF(H$19&gt;0,"0",0))</f>
        <v>0</v>
      </c>
      <c r="I11" s="383" t="str">
        <f>IF(OR(ｳ.廃油!F26&gt;0,ｳ.廃油!F26&lt;0),ｳ.廃油!F26,IF(I$19&gt;0,"0",0))</f>
        <v>0</v>
      </c>
      <c r="J11" s="383">
        <f>IF(OR(ｴ.廃酸!$F26&gt;0,ｴ.廃酸!$F26&lt;0),ｴ.廃酸!F26,IF(J$19&gt;0,"0",0))</f>
        <v>0</v>
      </c>
      <c r="K11" s="383" t="str">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f>IF(OR(ｲ.汚泥!F27&gt;0,ｲ.汚泥!F27&lt;0),ｲ.汚泥!F27,IF(H$19&gt;0,"0",0))</f>
        <v>0</v>
      </c>
      <c r="I12" s="383" t="str">
        <f>IF(OR(ｳ.廃油!F27&gt;0,ｳ.廃油!F27&lt;0),ｳ.廃油!F27,IF(I$19&gt;0,"0",0))</f>
        <v>0</v>
      </c>
      <c r="J12" s="383">
        <f>IF(OR(ｴ.廃酸!$F27&gt;0,ｴ.廃酸!$F27&lt;0),ｴ.廃酸!F27,IF(J$19&gt;0,"0",0))</f>
        <v>0</v>
      </c>
      <c r="K12" s="383" t="str">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f>IF(OR(ｲ.汚泥!F28&gt;0,ｲ.汚泥!F28&lt;0),ｲ.汚泥!F28,IF(H$19&gt;0,"0",0))</f>
        <v>0</v>
      </c>
      <c r="I13" s="383" t="str">
        <f>IF(OR(ｳ.廃油!F28&gt;0,ｳ.廃油!F28&lt;0),ｳ.廃油!F28,IF(I$19&gt;0,"0",0))</f>
        <v>0</v>
      </c>
      <c r="J13" s="383">
        <f>IF(OR(ｴ.廃酸!$F28&gt;0,ｴ.廃酸!$F28&lt;0),ｴ.廃酸!F28,IF(J$19&gt;0,"0",0))</f>
        <v>0</v>
      </c>
      <c r="K13" s="383" t="str">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0</v>
      </c>
      <c r="I14" s="383">
        <f>IF(OR(ｳ.廃油!F29&gt;0,ｳ.廃油!F29&lt;0),ｳ.廃油!F29,IF(I$19&gt;0,"0",0))</f>
        <v>0.3</v>
      </c>
      <c r="J14" s="383">
        <f>IF(OR(ｴ.廃酸!$F29&gt;0,ｴ.廃酸!$F29&lt;0),ｴ.廃酸!F29,IF(J$19&gt;0,"0",0))</f>
        <v>0</v>
      </c>
      <c r="K14" s="383">
        <f>IF(OR(ｵ.廃ｱﾙｶﾘ!$F29&gt;0,ｵ.廃ｱﾙｶﾘ!$F29&lt;0),ｵ.廃ｱﾙｶﾘ!F29,IF(K$19&gt;0,"0",0))</f>
        <v>5.4</v>
      </c>
      <c r="L14" s="383">
        <f>IF(OR(ｶ.廃ﾌﾟﾗ類!F29&gt;0,ｶ.廃ﾌﾟﾗ類!F29&lt;0),ｶ.廃ﾌﾟﾗ類!F29,IF(L$19&gt;0,"0",0))</f>
        <v>19.2</v>
      </c>
      <c r="M14" s="383">
        <f>IF(OR(ｷ.紙くず!F29&gt;0,ｷ.紙くず!F29&lt;0),ｷ.紙くず!F29,IF(M$19&gt;0,"0",0))</f>
        <v>3.8</v>
      </c>
      <c r="N14" s="383">
        <f>IF(OR(ｸ.木くず!F29&gt;0,ｸ.木くず!F29&lt;0),ｸ.木くず!F29,IF(N$19&gt;0,"0",0))</f>
        <v>17.899999999999999</v>
      </c>
      <c r="O14" s="383">
        <f>IF(OR(ｹ.繊維くず!F29&gt;0,ｹ.繊維くず!F29&lt;0),ｹ.繊維くず!F29,IF(O$19&gt;0,"0",0))</f>
        <v>0.1</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31.4</v>
      </c>
      <c r="T14" s="383">
        <f>IF(OR(ｾ.ｶﾞﾗｽ･ｺﾝｸﾘ･陶磁器くず!F29&gt;0,ｾ.ｶﾞﾗｽ･ｺﾝｸﾘ･陶磁器くず!F29&lt;0),ｾ.ｶﾞﾗｽ･ｺﾝｸﾘ･陶磁器くず!F29,IF(T$19&gt;0,"0",0))</f>
        <v>1248</v>
      </c>
      <c r="U14" s="383">
        <f>IF(OR(ｿ.鉱さい!F29&gt;0,ｿ.鉱さい!F29&lt;0),ｿ.鉱さい!F29,IF(U$19&gt;0,"0",0))</f>
        <v>0</v>
      </c>
      <c r="V14" s="383">
        <f>IF(OR(ﾀ.がれき類!F29&gt;0,ﾀ.がれき類!F29&lt;0),ﾀ.がれき類!F29,IF(V$19&gt;0,"0",0))</f>
        <v>141.4</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200.2</v>
      </c>
      <c r="AA14" s="385">
        <f t="shared" si="0"/>
        <v>1667.7</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0</v>
      </c>
      <c r="I15" s="383" t="str">
        <f>IF(OR(ｳ.廃油!F30&gt;0,ｳ.廃油!F30&lt;0),ｳ.廃油!F30,IF(I$19&gt;0,"0",0))</f>
        <v>0</v>
      </c>
      <c r="J15" s="383">
        <f>IF(OR(ｴ.廃酸!$F30&gt;0,ｴ.廃酸!$F30&lt;0),ｴ.廃酸!F30,IF(J$19&gt;0,"0",0))</f>
        <v>0</v>
      </c>
      <c r="K15" s="383" t="str">
        <f>IF(OR(ｵ.廃ｱﾙｶﾘ!$F30&gt;0,ｵ.廃ｱﾙｶﾘ!$F30&lt;0),ｵ.廃ｱﾙｶﾘ!F30,IF(K$19&gt;0,"0",0))</f>
        <v>0</v>
      </c>
      <c r="L15" s="383">
        <f>IF(OR(ｶ.廃ﾌﾟﾗ類!F30&gt;0,ｶ.廃ﾌﾟﾗ類!F30&lt;0),ｶ.廃ﾌﾟﾗ類!F30,IF(L$19&gt;0,"0",0))</f>
        <v>19.100000000000001</v>
      </c>
      <c r="M15" s="383">
        <f>IF(OR(ｷ.紙くず!F30&gt;0,ｷ.紙くず!F30&lt;0),ｷ.紙くず!F30,IF(M$19&gt;0,"0",0))</f>
        <v>3.8</v>
      </c>
      <c r="N15" s="383">
        <f>IF(OR(ｸ.木くず!F30&gt;0,ｸ.木くず!F30&lt;0),ｸ.木くず!F30,IF(N$19&gt;0,"0",0))</f>
        <v>5.7</v>
      </c>
      <c r="O15" s="383">
        <f>IF(OR(ｹ.繊維くず!F30&gt;0,ｹ.繊維くず!F30&lt;0),ｹ.繊維くず!F30,IF(O$19&gt;0,"0",0))</f>
        <v>0.1</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17.600000000000001</v>
      </c>
      <c r="T15" s="383">
        <f>IF(OR(ｾ.ｶﾞﾗｽ･ｺﾝｸﾘ･陶磁器くず!F30&gt;0,ｾ.ｶﾞﾗｽ･ｺﾝｸﾘ･陶磁器くず!F30&lt;0),ｾ.ｶﾞﾗｽ･ｺﾝｸﾘ･陶磁器くず!F30,IF(T$19&gt;0,"0",0))</f>
        <v>1248</v>
      </c>
      <c r="U15" s="383">
        <f>IF(OR(ｿ.鉱さい!F30&gt;0,ｿ.鉱さい!F30&lt;0),ｿ.鉱さい!F30,IF(U$19&gt;0,"0",0))</f>
        <v>0</v>
      </c>
      <c r="V15" s="383">
        <f>IF(OR(ﾀ.がれき類!F30&gt;0,ﾀ.がれき類!F30&lt;0),ﾀ.がれき類!F30,IF(V$19&gt;0,"0",0))</f>
        <v>141.4</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158.9</v>
      </c>
      <c r="AA15" s="385">
        <f t="shared" si="0"/>
        <v>1594.6000000000001</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0</v>
      </c>
      <c r="I16" s="383">
        <f>IF(OR(ｳ.廃油!F31&gt;0,ｳ.廃油!F31&lt;0),ｳ.廃油!F31,IF(I$19&gt;0,"0",0))</f>
        <v>0.3</v>
      </c>
      <c r="J16" s="383">
        <f>IF(OR(ｴ.廃酸!$F31&gt;0,ｴ.廃酸!$F31&lt;0),ｴ.廃酸!F31,IF(J$19&gt;0,"0",0))</f>
        <v>0</v>
      </c>
      <c r="K16" s="383">
        <f>IF(OR(ｵ.廃ｱﾙｶﾘ!$F31&gt;0,ｵ.廃ｱﾙｶﾘ!$F31&lt;0),ｵ.廃ｱﾙｶﾘ!F31,IF(K$19&gt;0,"0",0))</f>
        <v>5.4</v>
      </c>
      <c r="L16" s="383">
        <f>IF(OR(ｶ.廃ﾌﾟﾗ類!F31&gt;0,ｶ.廃ﾌﾟﾗ類!F31&lt;0),ｶ.廃ﾌﾟﾗ類!F31,IF(L$19&gt;0,"0",0))</f>
        <v>0.1</v>
      </c>
      <c r="M16" s="383" t="str">
        <f>IF(OR(ｷ.紙くず!F31&gt;0,ｷ.紙くず!F31&lt;0),ｷ.紙くず!F31,IF(M$19&gt;0,"0",0))</f>
        <v>0</v>
      </c>
      <c r="N16" s="383">
        <f>IF(OR(ｸ.木くず!F31&gt;0,ｸ.木くず!F31&lt;0),ｸ.木くず!F31,IF(N$19&gt;0,"0",0))</f>
        <v>12.2</v>
      </c>
      <c r="O16" s="383">
        <f>IF(OR(ｹ.繊維くず!F31&gt;0,ｹ.繊維くず!F31&lt;0),ｹ.繊維くず!F31,IF(O$19&gt;0,"0",0))</f>
        <v>0.1</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13.8</v>
      </c>
      <c r="T16" s="383" t="str">
        <f>IF(OR(ｾ.ｶﾞﾗｽ･ｺﾝｸﾘ･陶磁器くず!F31&gt;0,ｾ.ｶﾞﾗｽ･ｺﾝｸﾘ･陶磁器くず!F31&lt;0),ｾ.ｶﾞﾗｽ･ｺﾝｸﾘ･陶磁器くず!F31,IF(T$19&gt;0,"0",0))</f>
        <v>0</v>
      </c>
      <c r="U16" s="383">
        <f>IF(OR(ｿ.鉱さい!F31&gt;0,ｿ.鉱さい!F31&lt;0),ｿ.鉱さい!F31,IF(U$19&gt;0,"0",0))</f>
        <v>0</v>
      </c>
      <c r="V16" s="383" t="str">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41.3</v>
      </c>
      <c r="AA16" s="385">
        <f t="shared" si="0"/>
        <v>73.2</v>
      </c>
    </row>
    <row r="17" spans="2:27" ht="24" customHeight="1" x14ac:dyDescent="0.15">
      <c r="B17" s="172"/>
      <c r="C17" s="797" t="s">
        <v>407</v>
      </c>
      <c r="D17" s="797"/>
      <c r="E17" s="797"/>
      <c r="F17" s="798"/>
      <c r="G17" s="383">
        <f>IF(OR(ｱ.燃え殻!F32&gt;0,ｱ.燃え殻!F32&lt;0),ｱ.燃え殻!F32,IF(G$19&gt;0,"0",0))</f>
        <v>0</v>
      </c>
      <c r="H17" s="383">
        <f>IF(OR(ｲ.汚泥!F32&gt;0,ｲ.汚泥!F32&lt;0),ｲ.汚泥!F32,IF(H$19&gt;0,"0",0))</f>
        <v>0</v>
      </c>
      <c r="I17" s="383" t="str">
        <f>IF(OR(ｳ.廃油!F32&gt;0,ｳ.廃油!F32&lt;0),ｳ.廃油!F32,IF(I$19&gt;0,"0",0))</f>
        <v>0</v>
      </c>
      <c r="J17" s="383">
        <f>IF(OR(ｴ.廃酸!$F32&gt;0,ｴ.廃酸!$F32&lt;0),ｴ.廃酸!F32,IF(J$19&gt;0,"0",0))</f>
        <v>0</v>
      </c>
      <c r="K17" s="383" t="str">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f>IF(OR(ｲ.汚泥!F33&gt;0,ｲ.汚泥!F33&lt;0),ｲ.汚泥!F33,IF(H$19&gt;0,"0",0))</f>
        <v>0</v>
      </c>
      <c r="I18" s="386" t="str">
        <f>IF(OR(ｳ.廃油!F33&gt;0,ｳ.廃油!F33&lt;0),ｳ.廃油!F33,IF(I$19&gt;0,"0",0))</f>
        <v>0</v>
      </c>
      <c r="J18" s="386">
        <f>IF(OR(ｴ.廃酸!$F33&gt;0,ｴ.廃酸!$F33&lt;0),ｴ.廃酸!F33,IF(J$19&gt;0,"0",0))</f>
        <v>0</v>
      </c>
      <c r="K18" s="386" t="str">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0</v>
      </c>
      <c r="I19" s="389">
        <f t="shared" si="1"/>
        <v>0.3</v>
      </c>
      <c r="J19" s="389">
        <f t="shared" si="1"/>
        <v>0</v>
      </c>
      <c r="K19" s="389">
        <f t="shared" si="1"/>
        <v>5.4</v>
      </c>
      <c r="L19" s="389">
        <f t="shared" si="1"/>
        <v>19.2</v>
      </c>
      <c r="M19" s="389">
        <f t="shared" si="1"/>
        <v>3.8</v>
      </c>
      <c r="N19" s="389">
        <f t="shared" si="1"/>
        <v>17.899999999999999</v>
      </c>
      <c r="O19" s="389">
        <f t="shared" si="1"/>
        <v>0.1</v>
      </c>
      <c r="P19" s="389">
        <f t="shared" si="1"/>
        <v>0</v>
      </c>
      <c r="Q19" s="389">
        <f t="shared" si="1"/>
        <v>0</v>
      </c>
      <c r="R19" s="389">
        <f t="shared" si="1"/>
        <v>0</v>
      </c>
      <c r="S19" s="389">
        <f t="shared" si="1"/>
        <v>31.4</v>
      </c>
      <c r="T19" s="389">
        <f t="shared" si="1"/>
        <v>1248</v>
      </c>
      <c r="U19" s="389">
        <f t="shared" si="1"/>
        <v>0</v>
      </c>
      <c r="V19" s="389">
        <f t="shared" si="1"/>
        <v>141.4</v>
      </c>
      <c r="W19" s="389">
        <f t="shared" si="1"/>
        <v>0</v>
      </c>
      <c r="X19" s="389">
        <f t="shared" si="1"/>
        <v>0</v>
      </c>
      <c r="Y19" s="389">
        <f t="shared" si="1"/>
        <v>0</v>
      </c>
      <c r="Z19" s="390">
        <f t="shared" si="1"/>
        <v>200.2</v>
      </c>
      <c r="AA19" s="391">
        <f t="shared" ref="AA19:AA25" si="2">SUM(G19:Z19)</f>
        <v>1667.7</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0</v>
      </c>
      <c r="I37" s="424">
        <f t="shared" si="8"/>
        <v>0.3</v>
      </c>
      <c r="J37" s="424">
        <f t="shared" si="8"/>
        <v>0</v>
      </c>
      <c r="K37" s="424">
        <f t="shared" si="8"/>
        <v>5.4</v>
      </c>
      <c r="L37" s="424">
        <f t="shared" si="8"/>
        <v>19.2</v>
      </c>
      <c r="M37" s="424">
        <f t="shared" si="8"/>
        <v>3.8</v>
      </c>
      <c r="N37" s="424">
        <f t="shared" si="8"/>
        <v>17.899999999999999</v>
      </c>
      <c r="O37" s="424">
        <f t="shared" si="8"/>
        <v>0.1</v>
      </c>
      <c r="P37" s="424">
        <f t="shared" si="8"/>
        <v>0</v>
      </c>
      <c r="Q37" s="424">
        <f t="shared" si="8"/>
        <v>0</v>
      </c>
      <c r="R37" s="424">
        <f t="shared" si="8"/>
        <v>0</v>
      </c>
      <c r="S37" s="424">
        <f t="shared" si="8"/>
        <v>31.4</v>
      </c>
      <c r="T37" s="424">
        <f t="shared" si="8"/>
        <v>1248</v>
      </c>
      <c r="U37" s="424">
        <f t="shared" si="8"/>
        <v>0</v>
      </c>
      <c r="V37" s="424">
        <f t="shared" si="8"/>
        <v>141.4</v>
      </c>
      <c r="W37" s="424">
        <f t="shared" si="8"/>
        <v>0</v>
      </c>
      <c r="X37" s="424">
        <f t="shared" si="8"/>
        <v>0</v>
      </c>
      <c r="Y37" s="424">
        <f t="shared" si="8"/>
        <v>0</v>
      </c>
      <c r="Z37" s="425">
        <f t="shared" si="8"/>
        <v>200.2</v>
      </c>
      <c r="AA37" s="426">
        <f t="shared" si="4"/>
        <v>1667.7</v>
      </c>
    </row>
    <row r="38" spans="2:27" ht="24" customHeight="1" x14ac:dyDescent="0.15">
      <c r="B38" s="170"/>
      <c r="C38" s="828"/>
      <c r="D38" s="227"/>
      <c r="E38" s="225" t="s">
        <v>318</v>
      </c>
      <c r="F38" s="443"/>
      <c r="G38" s="415">
        <f t="shared" ref="G38:Z38" si="9">SUM(G39:G41)</f>
        <v>0</v>
      </c>
      <c r="H38" s="415">
        <f t="shared" si="9"/>
        <v>0</v>
      </c>
      <c r="I38" s="415">
        <f t="shared" si="9"/>
        <v>0.3</v>
      </c>
      <c r="J38" s="415">
        <f t="shared" si="9"/>
        <v>0</v>
      </c>
      <c r="K38" s="415">
        <f t="shared" si="9"/>
        <v>5.4</v>
      </c>
      <c r="L38" s="415">
        <f t="shared" si="9"/>
        <v>19.2</v>
      </c>
      <c r="M38" s="415">
        <f t="shared" si="9"/>
        <v>3.8</v>
      </c>
      <c r="N38" s="415">
        <f t="shared" si="9"/>
        <v>17.899999999999999</v>
      </c>
      <c r="O38" s="415">
        <f t="shared" si="9"/>
        <v>0.1</v>
      </c>
      <c r="P38" s="415">
        <f t="shared" si="9"/>
        <v>0</v>
      </c>
      <c r="Q38" s="415">
        <f t="shared" si="9"/>
        <v>0</v>
      </c>
      <c r="R38" s="415">
        <f t="shared" si="9"/>
        <v>0</v>
      </c>
      <c r="S38" s="415">
        <f t="shared" si="9"/>
        <v>31.4</v>
      </c>
      <c r="T38" s="415">
        <f t="shared" si="9"/>
        <v>1248</v>
      </c>
      <c r="U38" s="415">
        <f t="shared" si="9"/>
        <v>0</v>
      </c>
      <c r="V38" s="415">
        <f t="shared" si="9"/>
        <v>141.4</v>
      </c>
      <c r="W38" s="415">
        <f t="shared" si="9"/>
        <v>0</v>
      </c>
      <c r="X38" s="415">
        <f t="shared" si="9"/>
        <v>0</v>
      </c>
      <c r="Y38" s="415">
        <f t="shared" si="9"/>
        <v>0</v>
      </c>
      <c r="Z38" s="416">
        <f t="shared" si="9"/>
        <v>200.2</v>
      </c>
      <c r="AA38" s="417">
        <f t="shared" si="4"/>
        <v>1667.7</v>
      </c>
    </row>
    <row r="39" spans="2:27" ht="24" customHeight="1" x14ac:dyDescent="0.15">
      <c r="B39" s="170"/>
      <c r="C39" s="828"/>
      <c r="D39" s="228"/>
      <c r="E39" s="223"/>
      <c r="F39" s="221" t="s">
        <v>232</v>
      </c>
      <c r="G39" s="418">
        <f>+ｱ.燃え殻!$Z$28</f>
        <v>0</v>
      </c>
      <c r="H39" s="418">
        <f>+ｲ.汚泥!$Z$28</f>
        <v>0</v>
      </c>
      <c r="I39" s="418">
        <f>+ｳ.廃油!$Z$28</f>
        <v>0.3</v>
      </c>
      <c r="J39" s="418">
        <f>+ｴ.廃酸!$Z$28</f>
        <v>0</v>
      </c>
      <c r="K39" s="418">
        <f>+ｵ.廃ｱﾙｶﾘ!$Z$28</f>
        <v>5.4</v>
      </c>
      <c r="L39" s="418">
        <f>+ｶ.廃ﾌﾟﾗ類!$Z$28</f>
        <v>19.2</v>
      </c>
      <c r="M39" s="418">
        <f>+ｷ.紙くず!$Z$28</f>
        <v>3.8</v>
      </c>
      <c r="N39" s="418">
        <f>+ｸ.木くず!$Z$28</f>
        <v>17.899999999999999</v>
      </c>
      <c r="O39" s="418">
        <f>+ｹ.繊維くず!$Z$28</f>
        <v>0.1</v>
      </c>
      <c r="P39" s="418">
        <f>+ｺ.動植物性残さ!$Z$28</f>
        <v>0</v>
      </c>
      <c r="Q39" s="418">
        <f>+ｻ.動物系固形不要物!$Z$28</f>
        <v>0</v>
      </c>
      <c r="R39" s="418">
        <f>+ｼ.ｺﾞﾑくず!$Z$28</f>
        <v>0</v>
      </c>
      <c r="S39" s="418">
        <f>+ｽ.金属くず!$Z$28</f>
        <v>31.4</v>
      </c>
      <c r="T39" s="418">
        <f>+ｾ.ｶﾞﾗｽ･ｺﾝｸﾘ･陶磁器くず!$Z$28</f>
        <v>1248</v>
      </c>
      <c r="U39" s="418">
        <f>+ｿ.鉱さい!$Z$28</f>
        <v>0</v>
      </c>
      <c r="V39" s="418">
        <f>+ﾀ.がれき類!$Z$28</f>
        <v>141.4</v>
      </c>
      <c r="W39" s="418">
        <f>+ﾁ.動物のふん尿!$Z$28</f>
        <v>0</v>
      </c>
      <c r="X39" s="418">
        <f>+ﾂ.動物の死体!$Z$28</f>
        <v>0</v>
      </c>
      <c r="Y39" s="418">
        <f>+ﾃ.ばいじん!$Z$28</f>
        <v>0</v>
      </c>
      <c r="Z39" s="419">
        <f>+ﾄ.混合廃棄物その他!$Z$28</f>
        <v>200.2</v>
      </c>
      <c r="AA39" s="420">
        <f t="shared" si="4"/>
        <v>1667.7</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0</v>
      </c>
      <c r="I43" s="427">
        <f>+ｳ.廃油!$AK$27</f>
        <v>0.3</v>
      </c>
      <c r="J43" s="427">
        <f>+ｴ.廃酸!$AK$27</f>
        <v>0</v>
      </c>
      <c r="K43" s="427">
        <f>+ｵ.廃ｱﾙｶﾘ!$AK$27</f>
        <v>5.4</v>
      </c>
      <c r="L43" s="427">
        <f>+ｶ.廃ﾌﾟﾗ類!$AK$27</f>
        <v>19.2</v>
      </c>
      <c r="M43" s="427">
        <f>+ｷ.紙くず!$AK$27</f>
        <v>3.8</v>
      </c>
      <c r="N43" s="427">
        <f>+ｸ.木くず!$AK$27</f>
        <v>17.899999999999999</v>
      </c>
      <c r="O43" s="427">
        <f>+ｹ.繊維くず!$AK$27</f>
        <v>0.1</v>
      </c>
      <c r="P43" s="427">
        <f>+ｺ.動植物性残さ!$AK$27</f>
        <v>0</v>
      </c>
      <c r="Q43" s="427">
        <f>+ｻ.動物系固形不要物!$AK$27</f>
        <v>0</v>
      </c>
      <c r="R43" s="427">
        <f>+ｼ.ｺﾞﾑくず!$AK$27</f>
        <v>0</v>
      </c>
      <c r="S43" s="427">
        <f>+ｽ.金属くず!$AK$27</f>
        <v>31.4</v>
      </c>
      <c r="T43" s="427">
        <f>+ｾ.ｶﾞﾗｽ･ｺﾝｸﾘ･陶磁器くず!$AK$27</f>
        <v>1248</v>
      </c>
      <c r="U43" s="427">
        <f>+ｿ.鉱さい!$AK$27</f>
        <v>0</v>
      </c>
      <c r="V43" s="427">
        <f>+ﾀ.がれき類!$AK$27</f>
        <v>141.4</v>
      </c>
      <c r="W43" s="427">
        <f>+ﾁ.動物のふん尿!$AK$27</f>
        <v>0</v>
      </c>
      <c r="X43" s="427">
        <f>+ﾂ.動物の死体!$AK$27</f>
        <v>0</v>
      </c>
      <c r="Y43" s="427">
        <f>+ﾃ.ばいじん!$AK$27</f>
        <v>0</v>
      </c>
      <c r="Z43" s="428">
        <f>+ﾄ.混合廃棄物その他!$AK$27</f>
        <v>200.2</v>
      </c>
      <c r="AA43" s="429">
        <f>SUM(G43:Z43)</f>
        <v>1667.7</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19.100000000000001</v>
      </c>
      <c r="M44" s="430">
        <f>+ｷ.紙くず!$AK$30</f>
        <v>3.8</v>
      </c>
      <c r="N44" s="430">
        <f>+ｸ.木くず!$AK$30</f>
        <v>5.7</v>
      </c>
      <c r="O44" s="430">
        <f>+ｹ.繊維くず!$AK$30</f>
        <v>0.1</v>
      </c>
      <c r="P44" s="430">
        <f>+ｺ.動植物性残さ!$AK$30</f>
        <v>0</v>
      </c>
      <c r="Q44" s="430">
        <f>+ｻ.動物系固形不要物!$AK$30</f>
        <v>0</v>
      </c>
      <c r="R44" s="430">
        <f>+ｼ.ｺﾞﾑくず!$AK$30</f>
        <v>0</v>
      </c>
      <c r="S44" s="430">
        <f>+ｽ.金属くず!$AK$30</f>
        <v>17.600000000000001</v>
      </c>
      <c r="T44" s="430">
        <f>+ｾ.ｶﾞﾗｽ･ｺﾝｸﾘ･陶磁器くず!$AK$30</f>
        <v>1248</v>
      </c>
      <c r="U44" s="430">
        <f>+ｿ.鉱さい!$AK$30</f>
        <v>0</v>
      </c>
      <c r="V44" s="430">
        <f>+ﾀ.がれき類!$AK$30</f>
        <v>141.4</v>
      </c>
      <c r="W44" s="430">
        <f>+ﾁ.動物のふん尿!$AK$30</f>
        <v>0</v>
      </c>
      <c r="X44" s="430">
        <f>+ﾂ.動物の死体!$AK$30</f>
        <v>0</v>
      </c>
      <c r="Y44" s="430">
        <f>+ﾃ.ばいじん!$AK$30</f>
        <v>0</v>
      </c>
      <c r="Z44" s="431">
        <f>+ﾄ.混合廃棄物その他!$AK$30</f>
        <v>158.9</v>
      </c>
      <c r="AA44" s="432">
        <f t="shared" si="4"/>
        <v>1594.6000000000001</v>
      </c>
    </row>
    <row r="45" spans="2:27" ht="24" customHeight="1" x14ac:dyDescent="0.15">
      <c r="B45" s="170"/>
      <c r="C45" s="177"/>
      <c r="D45" s="442" t="s">
        <v>189</v>
      </c>
      <c r="E45" s="818" t="s">
        <v>236</v>
      </c>
      <c r="F45" s="819"/>
      <c r="G45" s="433">
        <f>+ｱ.燃え殻!$AR$24</f>
        <v>0</v>
      </c>
      <c r="H45" s="433">
        <f>+ｲ.汚泥!$AR$24</f>
        <v>0</v>
      </c>
      <c r="I45" s="433">
        <f>+ｳ.廃油!$AR$24</f>
        <v>0.3</v>
      </c>
      <c r="J45" s="433">
        <f>+ｴ.廃酸!$AR$24</f>
        <v>0</v>
      </c>
      <c r="K45" s="433">
        <f>+ｵ.廃ｱﾙｶﾘ!$AR$24</f>
        <v>5.4</v>
      </c>
      <c r="L45" s="433">
        <f>+ｶ.廃ﾌﾟﾗ類!$AR$24</f>
        <v>19.2</v>
      </c>
      <c r="M45" s="433">
        <f>+ｷ.紙くず!$AR$24</f>
        <v>3.8</v>
      </c>
      <c r="N45" s="433">
        <f>+ｸ.木くず!$AR$24</f>
        <v>17.899999999999999</v>
      </c>
      <c r="O45" s="433">
        <f>+ｹ.繊維くず!$AR$24</f>
        <v>0.1</v>
      </c>
      <c r="P45" s="433">
        <f>+ｺ.動植物性残さ!$AR$24</f>
        <v>0</v>
      </c>
      <c r="Q45" s="433">
        <f>+ｻ.動物系固形不要物!$AR$24</f>
        <v>0</v>
      </c>
      <c r="R45" s="433">
        <f>+ｼ.ｺﾞﾑくず!$AR$24</f>
        <v>0</v>
      </c>
      <c r="S45" s="433">
        <f>+ｽ.金属くず!$AR$24</f>
        <v>31.4</v>
      </c>
      <c r="T45" s="433">
        <f>+ｾ.ｶﾞﾗｽ･ｺﾝｸﾘ･陶磁器くず!$AR$24</f>
        <v>1248</v>
      </c>
      <c r="U45" s="433">
        <f>+ｿ.鉱さい!$AR$24</f>
        <v>0</v>
      </c>
      <c r="V45" s="433">
        <f>+ﾀ.がれき類!$AR$24</f>
        <v>141.4</v>
      </c>
      <c r="W45" s="433">
        <f>+ﾁ.動物のふん尿!$AR$24</f>
        <v>0</v>
      </c>
      <c r="X45" s="433">
        <f>+ﾂ.動物の死体!$AR$24</f>
        <v>0</v>
      </c>
      <c r="Y45" s="433">
        <f>+ﾃ.ばいじん!$AR$24</f>
        <v>0</v>
      </c>
      <c r="Z45" s="434">
        <f>+ﾄ.混合廃棄物その他!$AR$24</f>
        <v>200.2</v>
      </c>
      <c r="AA45" s="435">
        <f t="shared" si="4"/>
        <v>1667.7</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0.6</v>
      </c>
      <c r="J55" s="10">
        <f t="shared" si="10"/>
        <v>0</v>
      </c>
      <c r="K55" s="10">
        <f t="shared" si="10"/>
        <v>10.8</v>
      </c>
      <c r="L55" s="10">
        <f t="shared" si="10"/>
        <v>38.4</v>
      </c>
      <c r="M55" s="10">
        <f t="shared" si="10"/>
        <v>7.6</v>
      </c>
      <c r="N55" s="10"/>
      <c r="O55" s="10"/>
      <c r="P55" s="10"/>
      <c r="Q55" s="10"/>
      <c r="R55" s="10"/>
      <c r="S55" s="10">
        <f t="shared" si="10"/>
        <v>62.8</v>
      </c>
      <c r="T55" s="10">
        <f t="shared" si="10"/>
        <v>2496</v>
      </c>
      <c r="U55" s="10">
        <f t="shared" si="10"/>
        <v>0</v>
      </c>
      <c r="V55" s="480">
        <f t="shared" si="10"/>
        <v>282.8</v>
      </c>
      <c r="W55" s="480">
        <f t="shared" si="10"/>
        <v>0</v>
      </c>
      <c r="X55" s="480">
        <f t="shared" si="10"/>
        <v>0</v>
      </c>
      <c r="Y55" s="480">
        <f t="shared" si="10"/>
        <v>0</v>
      </c>
      <c r="Z55" s="480">
        <f t="shared" si="10"/>
        <v>400.4</v>
      </c>
      <c r="AA55" s="481">
        <f>+AA9+AA19+AA20</f>
        <v>3335.4</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８ 年 ６ 月 ２５ 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神奈川県横浜市西区高島１－２－８</v>
      </c>
      <c r="M16" s="897"/>
      <c r="N16" s="897"/>
      <c r="O16" s="897"/>
      <c r="P16" s="897"/>
      <c r="Q16" s="897"/>
      <c r="R16" s="897"/>
      <c r="S16" s="897"/>
      <c r="T16" s="897"/>
      <c r="U16" s="282"/>
    </row>
    <row r="17" spans="1:21" ht="26.25" customHeight="1" x14ac:dyDescent="0.15">
      <c r="C17" s="86"/>
      <c r="I17" s="25"/>
      <c r="J17" s="25" t="s">
        <v>7</v>
      </c>
      <c r="K17" s="25"/>
      <c r="L17" s="897" t="str">
        <f>+表紙!L41</f>
        <v>京急建設株式会社　建築本部　建築統括部　部長</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045-225-9067</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京急建設株式会社　建築本部</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7018</v>
      </c>
      <c r="Q25" s="904"/>
      <c r="R25" s="904"/>
      <c r="S25" s="904"/>
      <c r="T25" s="904"/>
      <c r="U25" s="905"/>
    </row>
    <row r="26" spans="1:21" ht="26.25" customHeight="1" x14ac:dyDescent="0.15">
      <c r="C26" s="547" t="s">
        <v>11</v>
      </c>
      <c r="D26" s="548"/>
      <c r="E26" s="549"/>
      <c r="F26" s="919" t="str">
        <f>+表紙!F50</f>
        <v>神奈川県横浜市西区高島１－２－８</v>
      </c>
      <c r="G26" s="920"/>
      <c r="H26" s="920"/>
      <c r="I26" s="920"/>
      <c r="J26" s="920"/>
      <c r="K26" s="920"/>
      <c r="L26" s="920"/>
      <c r="M26" s="920"/>
      <c r="N26" s="341" t="s">
        <v>171</v>
      </c>
      <c r="O26"/>
      <c r="P26"/>
      <c r="Q26" s="914" t="str">
        <f>IF(+表紙!Q50="","",+表紙!Q50)</f>
        <v>045-225-9067</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総合工事業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t="str">
        <f>IF(+表紙!N56="","",+表紙!N56)</f>
        <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令和７年度工事売上高 20,438百万円</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t="str">
        <f>IF(+表紙!F61="","",+表紙!F61)</f>
        <v>　７０人（会社全体２２４人）</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　別紙参照</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　別紙参照</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10</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1667.7</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１．下記について現場で実施に努めている。
　　・資材の省梱包、無梱包化の促進
　　・端材を少なくするための割付図の作成、施工
　　・鋼製型枠の使用、木製型枠の再使用、仮設材の再使用
　　・ユニット化、パネル化の促進
　　・対象廃棄物の広域再生利用の指定業者への処理委託
２．本部において、抑制方法等の情報提供、教育等を随時実施している。</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10</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1667.7</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１．今年度の産業廃棄物総排出量10%削減を目標値として定める。
２．上記「①現状」の取組を継続して実施する。</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１．分別後、委託処理(コンクリート片、廃アスファルト、レンガ破片など、ガラス陶磁器等くず、廃プラスチック類、紙くず、木くず、混合廃棄物)
２．分別後、縮減し委託処理(建設汚泥)</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分別予定、取組は上記「①現状」で実施した取組を継続する。</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1667.7</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f>+表紙!K209</f>
        <v>1594.6000000000001</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73.2</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1667.7</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1594.6000000000001</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1667.7</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2026-07-02T09:09:09Z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