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956F022E-5EFA-481F-B921-484509B1228E}"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20370" yWindow="-1830" windowWidth="38640" windowHeight="211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H32" i="94" l="1"/>
  <c r="H31" i="94" s="1"/>
  <c r="H26" i="94" s="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<sst xmlns="http://schemas.openxmlformats.org/spreadsheetml/2006/main" count="3152" uniqueCount="457">
  <si>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</si>
  <si>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</si>
  <si>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</si>
  <si>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</si>
  <si>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</si>
  <si>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</si>
  <si>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</si>
  <si>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</si>
  <si>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</si>
  <si>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</si>
  <si>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</si>
  <si>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</si>
  <si>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</si>
  <si>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</si>
  <si>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</si>
  <si>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</si>
  <si>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</si>
  <si>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</si>
  <si>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</si>
  <si>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</si>
  <si>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</si>
  <si>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</si>
  <si>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</si>
  <si>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</si>
  <si>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</si>
  <si>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</si>
  <si>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</si>
  <si>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</si>
  <si>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</si>
  <si>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</si>
  <si>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</si>
  <si>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</si>
  <si>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</si>
  <si>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</si>
  <si>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</si>
  <si>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</si>
  <si>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</si>
  <si>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</si>
  <si>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</si>
  <si>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</si>
  <si>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</si>
  <si>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</si>
  <si>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</si>
  <si>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</si>
  <si>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</si>
  <si>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</si>
  <si>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</si>
  <si>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</si>
  <si>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</si>
  <si>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</si>
  <si>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</si>
  <si>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</si>
  <si>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</si>
  <si>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</si>
  <si>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</si>
  <si>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</si>
  <si>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</si>
  <si>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</si>
  <si>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</si>
  <si>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</si>
  <si>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</si>
  <si>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</si>
  <si>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</si>
  <si>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</si>
  <si>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</si>
  <si>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</si>
  <si>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</si>
  <si>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</si>
  <si>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</si>
  <si>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</si>
  <si>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</si>
  <si>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</si>
  <si>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</si>
  <si>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</si>
  <si>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</si>
  <si>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</si>
  <si>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</si>
  <si>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</si>
  <si>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</si>
  <si>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</si>
  <si>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</si>
  <si>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</si>
  <si>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</si>
  <si>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</si>
  <si>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</si>
  <si>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</si>
  <si>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</si>
  <si>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</si>
  <si>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</si>
  <si>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</si>
  <si>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</si>
  <si>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</si>
  <si>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</si>
  <si>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</si>
  <si>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</si>
  <si>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</si>
  <si>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</si>
  <si>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</si>
  <si>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</si>
  <si>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</si>
  <si>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</si>
  <si>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</si>
  <si>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</si>
  <si>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</si>
  <si>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</si>
  <si>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</si>
  <si>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</si>
  <si>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</si>
  <si>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</si>
  <si>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</si>
  <si>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</si>
  <si>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</si>
  <si>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</si>
  <si>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</si>
  <si>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</si>
  <si>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</si>
  <si>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</si>
  <si>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</si>
  <si>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</si>
  <si>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</si>
  <si>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</si>
  <si>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</si>
  <si>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</si>
  <si>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</si>
  <si>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</si>
  <si>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</si>
  <si>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</si>
  <si>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</si>
  <si>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</si>
  <si>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</si>
  <si>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</si>
  <si>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</si>
  <si>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</si>
  <si>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</si>
  <si>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</si>
  <si>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</si>
  <si>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</si>
  <si>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</si>
  <si>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</si>
  <si>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</si>
  <si>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</si>
  <si>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</si>
  <si>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</si>
  <si>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</si>
  <si>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</si>
  <si>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</si>
  <si>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</si>
  <si>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</si>
  <si>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</si>
  <si>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</si>
  <si>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</si>
  <si>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</si>
  <si>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</si>
  <si>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</si>
  <si>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</si>
  <si>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</si>
  <si>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</si>
  <si>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</si>
  <si>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</si>
  <si>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</si>
  <si>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</si>
  <si>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</si>
  <si>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</si>
  <si>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</si>
  <si>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</si>
  <si>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</si>
  <si>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</si>
  <si>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</si>
  <si>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</si>
  <si>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</si>
  <si>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</si>
  <si>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</si>
  <si>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</si>
  <si>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</si>
  <si>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</si>
  <si>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</si>
  <si>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</si>
  <si>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</si>
  <si>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</si>
  <si>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</si>
  <si>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</si>
  <si>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</si>
  <si>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</si>
  <si>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</si>
  <si>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</si>
  <si>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</si>
  <si>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</si>
  <si>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</si>
  <si>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</si>
  <si>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</si>
  <si>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</si>
  <si>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</si>
  <si>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</si>
  <si>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</si>
  <si>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</si>
  <si>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</si>
  <si>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</si>
  <si>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</si>
  <si>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</si>
  <si>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</si>
  <si>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</si>
  <si>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</si>
  <si>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</si>
  <si>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</si>
  <si>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</si>
  <si>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</si>
  <si>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</si>
  <si>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</si>
  <si>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</si>
  <si>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</si>
  <si>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</si>
  <si>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</si>
  <si>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</si>
  <si>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</si>
  <si>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</si>
  <si>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</si>
  <si>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</si>
  <si>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</si>
  <si>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</si>
  <si>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</si>
  <si>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</si>
  <si>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</si>
  <si>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</si>
  <si>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</si>
  <si>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</si>
  <si>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</si>
  <si>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</si>
  <si>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</si>
  <si>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</si>
  <si>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</si>
  <si>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</si>
  <si>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</si>
  <si>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</si>
  <si>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</si>
  <si>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</si>
  <si>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</si>
  <si>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</si>
  <si>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</si>
  <si>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</si>
  <si>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</si>
  <si>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</si>
  <si>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</si>
  <si>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</si>
  <si>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</si>
  <si>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</si>
  <si>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</si>
  <si>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</si>
  <si>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</si>
  <si>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</si>
  <si>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</si>
  <si>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</si>
  <si>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</si>
  <si>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</si>
  <si>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</si>
  <si>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</si>
  <si>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</si>
  <si>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</si>
  <si>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</si>
  <si>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</si>
  <si>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</si>
  <si>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</si>
  <si>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</si>
  <si>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</si>
  <si>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</si>
  <si>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</si>
  <si>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</si>
  <si>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</si>
  <si>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</si>
  <si>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</si>
  <si>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</si>
  <si>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</si>
  <si>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</si>
  <si>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</si>
  <si>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</si>
  <si>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</si>
  <si>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</si>
  <si>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</si>
  <si>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</si>
  <si>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</si>
  <si>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</si>
  <si>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</si>
  <si>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</si>
  <si>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</si>
  <si>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</si>
  <si>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</si>
  <si>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</si>
  <si>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</si>
  <si>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</si>
  <si>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</si>
  <si>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</si>
  <si>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</si>
  <si>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</si>
  <si>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</si>
  <si>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</si>
  <si>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</si>
  <si>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</si>
  <si>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</si>
  <si>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</si>
  <si>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</si>
  <si>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</si>
  <si>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</si>
  <si>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</si>
  <si>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</si>
  <si>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</si>
  <si>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</si>
  <si>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</si>
  <si>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</si>
  <si>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</si>
  <si>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</si>
  <si>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</si>
  <si>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</si>
  <si>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</si>
  <si>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</si>
  <si>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</si>
  <si>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</si>
  <si>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</si>
  <si>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</si>
  <si>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</si>
  <si>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</si>
  <si>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</si>
  <si>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</si>
  <si>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</si>
  <si>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</si>
  <si>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</si>
  <si>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</si>
  <si>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</si>
  <si>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</si>
  <si>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</si>
  <si>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</si>
  <si>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</si>
  <si>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</si>
  <si>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</si>
  <si>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</si>
  <si>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</si>
  <si>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</si>
  <si>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</si>
  <si>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</si>
  <si>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</si>
  <si>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</si>
  <si>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</si>
  <si>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</si>
  <si>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</si>
  <si>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</si>
  <si>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</si>
  <si>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</si>
  <si>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</si>
  <si>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</si>
  <si>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</si>
  <si>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</si>
  <si>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</si>
  <si>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</si>
  <si>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</si>
  <si>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</si>
  <si>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</si>
  <si>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</si>
  <si>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</si>
  <si>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</si>
  <si>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</si>
  <si>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</si>
  <si>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</si>
  <si>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</si>
  <si>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</si>
  <si>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</si>
  <si>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</si>
  <si>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</si>
  <si>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</si>
  <si>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</si>
  <si>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</si>
  <si>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</si>
  <si>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</si>
  <si>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</si>
  <si>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</si>
  <si>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</si>
  <si>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</si>
  <si>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</si>
  <si>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</si>
  <si>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</si>
  <si>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</si>
  <si>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</si>
  <si>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</si>
  <si>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</si>
  <si>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</si>
  <si>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</si>
  <si>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</si>
  <si>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</si>
  <si>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</si>
  <si>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</si>
  <si>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</si>
  <si>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</si>
  <si>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</si>
  <si>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</si>
  <si>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</si>
  <si>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</si>
  <si>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</si>
  <si>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</si>
  <si>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</si>
  <si>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</si>
  <si>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</si>
  <si>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</si>
  <si>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</si>
  <si>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</si>
  <si>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</si>
  <si>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</si>
  <si>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</si>
  <si>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</si>
  <si>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</si>
  <si>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</si>
  <si>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</si>
  <si>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</si>
  <si>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</si>
  <si>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</si>
  <si>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</si>
  <si>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</si>
  <si>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</si>
  <si>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</si>
  <si>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</si>
  <si>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</si>
  <si>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</si>
  <si>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</si>
  <si>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</si>
  <si>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</si>
  <si>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</si>
  <si>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</si>
  <si>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</si>
  <si>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</si>
  <si>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</si>
  <si>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</si>
  <si>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</si>
  <si>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</si>
  <si>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</si>
  <si>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</si>
  <si>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</si>
  <si>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</si>
  <si>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</si>
  <si>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</si>
  <si>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</si>
  <si>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</si>
  <si>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</si>
  <si>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</si>
  <si>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</si>
  <si>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</si>
  <si>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</si>
  <si>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</si>
  <si>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</si>
  <si>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</si>
  <si>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８年  ６ 月 ２０  日</t>
    <phoneticPr fontId="3"/>
  </si>
  <si>
    <t>埼玉県川口市弥平1丁目11番5号</t>
    <rPh sb="0" eb="2">
      <t>サイタマ</t>
    </rPh>
    <rPh sb="2" eb="3">
      <t>ケン</t>
    </rPh>
    <rPh sb="3" eb="5">
      <t>カワグチ</t>
    </rPh>
    <rPh sb="5" eb="6">
      <t>シ</t>
    </rPh>
    <rPh sb="6" eb="8">
      <t>ヤヘイ</t>
    </rPh>
    <phoneticPr fontId="3"/>
  </si>
  <si>
    <t>幸信テクノ株式会社　代表取締役　瀧口 幸寿</t>
    <rPh sb="0" eb="2">
      <t>コウシン</t>
    </rPh>
    <rPh sb="5" eb="9">
      <t>カブシキカイシャ</t>
    </rPh>
    <rPh sb="10" eb="15">
      <t>ダイヒョウトリシマリヤク</t>
    </rPh>
    <rPh sb="16" eb="18">
      <t>タキグチ</t>
    </rPh>
    <rPh sb="19" eb="21">
      <t>コウジュ</t>
    </rPh>
    <phoneticPr fontId="3"/>
  </si>
  <si>
    <t>048-287-3327</t>
    <phoneticPr fontId="3"/>
  </si>
  <si>
    <t>幸信テクノ株式会社</t>
    <rPh sb="0" eb="2">
      <t>コウシン</t>
    </rPh>
    <rPh sb="5" eb="9">
      <t>カブシキカイシャ</t>
    </rPh>
    <phoneticPr fontId="3"/>
  </si>
  <si>
    <t>職種別工事業</t>
    <rPh sb="0" eb="6">
      <t>ショクシュベツコウジギョウ</t>
    </rPh>
    <phoneticPr fontId="3"/>
  </si>
  <si>
    <t>がれき類　　→破砕　（委託）→再生砕石として再利用　　　　（委託）
木くず　　　→破砕　（委託）→チップ、製紙原料として再利用（委託）
ｶﾞﾗｽ陶磁器くず→破砕（委託）→再生砕石､再生砂等   再利用  （委託）
廃ﾌﾟﾗｽﾁｯｸ類 →破砕･減容（委託）→塩ﾋﾞ管原料他として再利用　(委託）
〃→破砕、圧縮・減容（委託）→RPF固型燃料他として再利用　　(委託）　
〃　　　　　　　　　　　　　→最終処分場で埋立処分　　　　（委託）
混合廃棄物→破砕・切断・圧縮梱包（委託）→RPFとして再利用　(委託）
繊維くず→破砕・切断・圧縮梱包（委託）→RPFとして再利用　　(委託)
石綿含有産業廃棄物→積替え保管→最終処分・埋立　　　　　　（委託）</t>
    <phoneticPr fontId="3"/>
  </si>
  <si>
    <t xml:space="preserve"> 
                   代 表 取 締 役  ( 廃棄物処理統括責任者 )
　　　　　　　　　　　　↓                              ↓
             　　専務取締役               開発事業本部 次長
　　　　　　　　　　　　↓　　　　　　　　　　　　　　　↓
             工事部   工事課長（廃棄物管理担当課長)
　　　　　　　　　　　　　　　　　　　　　　　　　　 　　↓
                                           総務 ･ 人事 ･ 経理部
</t>
    <phoneticPr fontId="3"/>
  </si>
  <si>
    <t>　梱包材や養生材を過剰にせず、必要最小限としている。
　分別により細分化している。</t>
    <rPh sb="1" eb="4">
      <t>コンポウザイ</t>
    </rPh>
    <rPh sb="5" eb="7">
      <t>ヨウジョウ</t>
    </rPh>
    <rPh sb="7" eb="8">
      <t>ザイ</t>
    </rPh>
    <rPh sb="9" eb="11">
      <t>カジョウ</t>
    </rPh>
    <rPh sb="15" eb="17">
      <t>ヒツヨウ</t>
    </rPh>
    <rPh sb="17" eb="20">
      <t>サイショウゲン</t>
    </rPh>
    <rPh sb="29" eb="31">
      <t>ブンベツ</t>
    </rPh>
    <rPh sb="34" eb="37">
      <t>サイブンカ</t>
    </rPh>
    <phoneticPr fontId="3"/>
  </si>
  <si>
    <t xml:space="preserve">　　発生抑制に関する社内研修を定期的に実施する。
　　廃棄物の分別を徹底し、再利用を推進する。
</t>
    <rPh sb="2" eb="4">
      <t>ハッセイ</t>
    </rPh>
    <rPh sb="4" eb="6">
      <t>ヨクセイ</t>
    </rPh>
    <rPh sb="7" eb="8">
      <t>カン</t>
    </rPh>
    <rPh sb="10" eb="12">
      <t>シャナイ</t>
    </rPh>
    <rPh sb="12" eb="14">
      <t>ケンシュウ</t>
    </rPh>
    <rPh sb="15" eb="18">
      <t>テイキテキ</t>
    </rPh>
    <rPh sb="19" eb="21">
      <t>ジッシ</t>
    </rPh>
    <rPh sb="28" eb="31">
      <t>ハイキブツ</t>
    </rPh>
    <rPh sb="32" eb="34">
      <t>ブンベツ</t>
    </rPh>
    <rPh sb="35" eb="37">
      <t>テッテイ</t>
    </rPh>
    <rPh sb="39" eb="42">
      <t>サイリヨウ</t>
    </rPh>
    <rPh sb="43" eb="45">
      <t>スイシン</t>
    </rPh>
    <phoneticPr fontId="3"/>
  </si>
  <si>
    <t>がれき類、木くずについて分別している。
石綿含有産業廃棄物については、他と混じらないように注意している。</t>
    <rPh sb="3" eb="4">
      <t>ルイ</t>
    </rPh>
    <rPh sb="5" eb="6">
      <t>キ</t>
    </rPh>
    <rPh sb="12" eb="14">
      <t>ブンベツ</t>
    </rPh>
    <rPh sb="20" eb="22">
      <t>イシワタ</t>
    </rPh>
    <rPh sb="22" eb="24">
      <t>ガンユウ</t>
    </rPh>
    <rPh sb="24" eb="26">
      <t>サンギョウ</t>
    </rPh>
    <rPh sb="26" eb="29">
      <t>ハイキブツ</t>
    </rPh>
    <rPh sb="35" eb="36">
      <t>ホカ</t>
    </rPh>
    <rPh sb="37" eb="38">
      <t>マ</t>
    </rPh>
    <rPh sb="45" eb="47">
      <t>チュウイ</t>
    </rPh>
    <phoneticPr fontId="3"/>
  </si>
  <si>
    <t>廃プラスチック類、紙くず、繊維くず、金属くず、ガラス陶磁器くについても分別を徹底する。</t>
    <rPh sb="0" eb="1">
      <t>ハイ</t>
    </rPh>
    <rPh sb="7" eb="8">
      <t>ルイ</t>
    </rPh>
    <rPh sb="9" eb="10">
      <t>カミ</t>
    </rPh>
    <rPh sb="13" eb="15">
      <t>センイ</t>
    </rPh>
    <rPh sb="18" eb="20">
      <t>キンゾク</t>
    </rPh>
    <rPh sb="26" eb="29">
      <t>トウジキ</t>
    </rPh>
    <rPh sb="35" eb="37">
      <t>ブンベツ</t>
    </rPh>
    <rPh sb="38" eb="40">
      <t>テッテイ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</si>
</sst>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231" zoomScale="115" zoomScaleNormal="115" zoomScaleSheetLayoutView="115" workbookViewId="0">
      <selection activeCell="F48" sqref="F48:O49"/>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445</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41</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446</v>
      </c>
      <c r="M40" s="633"/>
      <c r="N40" s="633"/>
      <c r="O40" s="633"/>
      <c r="P40" s="633"/>
      <c r="Q40" s="633"/>
      <c r="R40" s="633"/>
      <c r="S40" s="633"/>
      <c r="T40" s="633"/>
      <c r="U40" s="634"/>
      <c r="W40" s="21"/>
      <c r="X40" s="21"/>
    </row>
    <row r="41" spans="1:25" ht="26.25" customHeight="1" x14ac:dyDescent="0.15">
      <c r="C41" s="86"/>
      <c r="I41" s="25"/>
      <c r="J41" s="25" t="s">
        <v>7</v>
      </c>
      <c r="K41" s="25"/>
      <c r="L41" s="633" t="s">
        <v>447</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448</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449</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6002</v>
      </c>
      <c r="Q49" s="613"/>
      <c r="R49" s="613"/>
      <c r="S49" s="613"/>
      <c r="T49" s="613"/>
      <c r="U49" s="614"/>
    </row>
    <row r="50" spans="3:23" ht="26.25" customHeight="1" x14ac:dyDescent="0.15">
      <c r="C50" s="585" t="s">
        <v>11</v>
      </c>
      <c r="D50" s="586"/>
      <c r="E50" s="587"/>
      <c r="F50" s="596" t="s">
        <v>446</v>
      </c>
      <c r="G50" s="597"/>
      <c r="H50" s="597"/>
      <c r="I50" s="597"/>
      <c r="J50" s="597"/>
      <c r="K50" s="597"/>
      <c r="L50" s="597"/>
      <c r="M50" s="597"/>
      <c r="N50" s="341" t="s">
        <v>171</v>
      </c>
      <c r="O50" s="449"/>
      <c r="P50" s="450"/>
      <c r="Q50" s="600" t="s">
        <v>448</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451</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452</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4</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1678.7</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453</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2</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725</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454</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455</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456</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t="s">
        <v>453</v>
      </c>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t="s">
        <v>454</v>
      </c>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1678.7</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f>+別紙!AA15</f>
        <v>1664.8</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1678.7</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725</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725</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幸信テクノ株式会社</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3"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25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71.900000000000006</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25</v>
      </c>
      <c r="P27" s="715"/>
      <c r="Q27" s="715"/>
      <c r="R27" s="715"/>
      <c r="S27" s="49" t="s">
        <v>38</v>
      </c>
      <c r="T27" s="70"/>
      <c r="U27" s="70"/>
      <c r="X27" s="68" t="s">
        <v>39</v>
      </c>
      <c r="Y27" s="71"/>
      <c r="AG27" s="58"/>
      <c r="AH27" s="58"/>
      <c r="AI27" s="58"/>
      <c r="AJ27" s="58"/>
      <c r="AK27" s="760">
        <f>+AG18+O27</f>
        <v>25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71.900000000000006</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71.900000000000006</v>
      </c>
      <c r="G30" s="747"/>
      <c r="H30" s="214" t="s">
        <v>197</v>
      </c>
      <c r="L30" s="726"/>
      <c r="O30" s="61"/>
      <c r="Q30" s="714">
        <f>+ROUND(Z28,1)+ROUND(Z29,1)+ROUND(Z30,1)</f>
        <v>25</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71.900000000000006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22"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700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1586.1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700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700</v>
      </c>
      <c r="P27" s="715"/>
      <c r="Q27" s="715"/>
      <c r="R27" s="715"/>
      <c r="S27" s="49" t="s">
        <v>38</v>
      </c>
      <c r="T27" s="70"/>
      <c r="U27" s="70"/>
      <c r="X27" s="68" t="s">
        <v>39</v>
      </c>
      <c r="Y27" s="71"/>
      <c r="AG27" s="58"/>
      <c r="AH27" s="58"/>
      <c r="AI27" s="58"/>
      <c r="AJ27" s="58"/>
      <c r="AK27" s="760">
        <f>+AG18+O27</f>
        <v>700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700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1586.1</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1586.1</v>
      </c>
      <c r="G30" s="747"/>
      <c r="H30" s="214" t="s">
        <v>197</v>
      </c>
      <c r="L30" s="726"/>
      <c r="O30" s="61"/>
      <c r="Q30" s="714">
        <f>+ROUND(Z28,1)+ROUND(Z29,1)+ROUND(Z30,1)</f>
        <v>700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1586.1</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25"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10.4</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10.4</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
      <c r="B31" s="742" t="s">
        <v>374</v>
      </c>
      <c r="C31" s="691"/>
      <c r="D31" s="691"/>
      <c r="E31" s="692"/>
      <c r="F31" s="728">
        <v>10.4</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9"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幸信テクノ株式会社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10.3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10.3</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6.8</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10.3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4" zoomScale="70" zoomScaleNormal="70" workbookViewId="0">
      <selection activeCell="G39" sqref="G39"/>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幸信テクノ株式会社</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71.900000000000006</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1586.1</v>
      </c>
      <c r="U9" s="377">
        <f>IF(OR(ｿ.鉱さい!F24&gt;0,ｿ.鉱さい!F24&lt;0),ｿ.鉱さい!F24,IF(U$19&gt;0,"0",0))</f>
        <v>0</v>
      </c>
      <c r="V9" s="377">
        <f>IF(OR(ﾀ.がれき類!F24&gt;0,ﾀ.がれき類!F24&lt;0),ﾀ.がれき類!F24,IF(V$19&gt;0,"0",0))</f>
        <v>10.4</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10.3</v>
      </c>
      <c r="AA9" s="379">
        <f>IF(SUM(G9:Z9)&gt;0,SUM(G9:Z9),IF(AA$19&gt;0,"0",0))</f>
        <v>1678.7</v>
      </c>
    </row>
    <row r="10" spans="2:27" ht="24" customHeight="1" x14ac:dyDescent="0.15">
      <c r="B10" s="172" t="s">
        <v>392</v>
      </c>
      <c r="C10" s="829" t="s">
        <v>293</v>
      </c>
      <c r="D10" s="829"/>
      <c r="E10" s="829"/>
      <c r="F10" s="830"/>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71.900000000000006</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1586.1</v>
      </c>
      <c r="U14" s="383">
        <f>IF(OR(ｿ.鉱さい!F29&gt;0,ｿ.鉱さい!F29&lt;0),ｿ.鉱さい!F29,IF(U$19&gt;0,"0",0))</f>
        <v>0</v>
      </c>
      <c r="V14" s="383">
        <f>IF(OR(ﾀ.がれき類!F29&gt;0,ﾀ.がれき類!F29&lt;0),ﾀ.がれき類!F29,IF(V$19&gt;0,"0",0))</f>
        <v>10.4</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10.3</v>
      </c>
      <c r="AA14" s="385">
        <f t="shared" si="0"/>
        <v>1678.7</v>
      </c>
    </row>
    <row r="15" spans="2:27" ht="24" customHeight="1" x14ac:dyDescent="0.15">
      <c r="B15" s="172" t="s">
        <v>227</v>
      </c>
      <c r="C15" s="801" t="s">
        <v>298</v>
      </c>
      <c r="D15" s="801"/>
      <c r="E15" s="801"/>
      <c r="F15" s="802"/>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71.900000000000006</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1586.1</v>
      </c>
      <c r="U15" s="383">
        <f>IF(OR(ｿ.鉱さい!F30&gt;0,ｿ.鉱さい!F30&lt;0),ｿ.鉱さい!F30,IF(U$19&gt;0,"0",0))</f>
        <v>0</v>
      </c>
      <c r="V15" s="383">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6.8</v>
      </c>
      <c r="AA15" s="385">
        <f t="shared" si="0"/>
        <v>1664.8</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71.900000000000006</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1586.1</v>
      </c>
      <c r="U16" s="383">
        <f>IF(OR(ｿ.鉱さい!F31&gt;0,ｿ.鉱さい!F31&lt;0),ｿ.鉱さい!F31,IF(U$19&gt;0,"0",0))</f>
        <v>0</v>
      </c>
      <c r="V16" s="383">
        <f>IF(OR(ﾀ.がれき類!F31&gt;0,ﾀ.がれき類!F31&lt;0),ﾀ.がれき類!F31,IF(V$19&gt;0,"0",0))</f>
        <v>10.4</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10.3</v>
      </c>
      <c r="AA16" s="385">
        <f t="shared" si="0"/>
        <v>1678.7</v>
      </c>
    </row>
    <row r="17" spans="2:27" ht="24" customHeight="1" x14ac:dyDescent="0.15">
      <c r="B17" s="172"/>
      <c r="C17" s="801" t="s">
        <v>407</v>
      </c>
      <c r="D17" s="801"/>
      <c r="E17" s="801"/>
      <c r="F17" s="802"/>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0</v>
      </c>
      <c r="I19" s="389">
        <f t="shared" si="1"/>
        <v>0</v>
      </c>
      <c r="J19" s="389">
        <f t="shared" si="1"/>
        <v>0</v>
      </c>
      <c r="K19" s="389">
        <f t="shared" si="1"/>
        <v>0</v>
      </c>
      <c r="L19" s="389">
        <f t="shared" si="1"/>
        <v>0</v>
      </c>
      <c r="M19" s="389">
        <f t="shared" si="1"/>
        <v>0</v>
      </c>
      <c r="N19" s="389">
        <f t="shared" si="1"/>
        <v>25</v>
      </c>
      <c r="O19" s="389">
        <f t="shared" si="1"/>
        <v>0</v>
      </c>
      <c r="P19" s="389">
        <f t="shared" si="1"/>
        <v>0</v>
      </c>
      <c r="Q19" s="389">
        <f t="shared" si="1"/>
        <v>0</v>
      </c>
      <c r="R19" s="389">
        <f t="shared" si="1"/>
        <v>0</v>
      </c>
      <c r="S19" s="389">
        <f t="shared" si="1"/>
        <v>0</v>
      </c>
      <c r="T19" s="389">
        <f t="shared" si="1"/>
        <v>700</v>
      </c>
      <c r="U19" s="389">
        <f t="shared" si="1"/>
        <v>0</v>
      </c>
      <c r="V19" s="389">
        <f t="shared" si="1"/>
        <v>0</v>
      </c>
      <c r="W19" s="389">
        <f t="shared" si="1"/>
        <v>0</v>
      </c>
      <c r="X19" s="389">
        <f t="shared" si="1"/>
        <v>0</v>
      </c>
      <c r="Y19" s="389">
        <f t="shared" si="1"/>
        <v>0</v>
      </c>
      <c r="Z19" s="390">
        <f t="shared" si="1"/>
        <v>0</v>
      </c>
      <c r="AA19" s="391">
        <f t="shared" ref="AA19:AA25" si="2">SUM(G19:Z19)</f>
        <v>725</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0</v>
      </c>
      <c r="I37" s="424">
        <f t="shared" si="8"/>
        <v>0</v>
      </c>
      <c r="J37" s="424">
        <f t="shared" si="8"/>
        <v>0</v>
      </c>
      <c r="K37" s="424">
        <f t="shared" si="8"/>
        <v>0</v>
      </c>
      <c r="L37" s="424">
        <f t="shared" si="8"/>
        <v>0</v>
      </c>
      <c r="M37" s="424">
        <f t="shared" si="8"/>
        <v>0</v>
      </c>
      <c r="N37" s="424">
        <f t="shared" si="8"/>
        <v>25</v>
      </c>
      <c r="O37" s="424">
        <f t="shared" si="8"/>
        <v>0</v>
      </c>
      <c r="P37" s="424">
        <f t="shared" si="8"/>
        <v>0</v>
      </c>
      <c r="Q37" s="424">
        <f t="shared" si="8"/>
        <v>0</v>
      </c>
      <c r="R37" s="424">
        <f t="shared" si="8"/>
        <v>0</v>
      </c>
      <c r="S37" s="424">
        <f t="shared" si="8"/>
        <v>0</v>
      </c>
      <c r="T37" s="424">
        <f t="shared" si="8"/>
        <v>700</v>
      </c>
      <c r="U37" s="424">
        <f t="shared" si="8"/>
        <v>0</v>
      </c>
      <c r="V37" s="424">
        <f t="shared" si="8"/>
        <v>0</v>
      </c>
      <c r="W37" s="424">
        <f t="shared" si="8"/>
        <v>0</v>
      </c>
      <c r="X37" s="424">
        <f t="shared" si="8"/>
        <v>0</v>
      </c>
      <c r="Y37" s="424">
        <f t="shared" si="8"/>
        <v>0</v>
      </c>
      <c r="Z37" s="425">
        <f t="shared" si="8"/>
        <v>0</v>
      </c>
      <c r="AA37" s="426">
        <f t="shared" si="4"/>
        <v>725</v>
      </c>
    </row>
    <row r="38" spans="2:27" ht="24" customHeight="1" x14ac:dyDescent="0.15">
      <c r="B38" s="170"/>
      <c r="C38" s="795"/>
      <c r="D38" s="227"/>
      <c r="E38" s="225" t="s">
        <v>318</v>
      </c>
      <c r="F38" s="443"/>
      <c r="G38" s="415">
        <f t="shared" ref="G38:Z38" si="9">SUM(G39:G41)</f>
        <v>0</v>
      </c>
      <c r="H38" s="415">
        <f t="shared" si="9"/>
        <v>0</v>
      </c>
      <c r="I38" s="415">
        <f t="shared" si="9"/>
        <v>0</v>
      </c>
      <c r="J38" s="415">
        <f t="shared" si="9"/>
        <v>0</v>
      </c>
      <c r="K38" s="415">
        <f t="shared" si="9"/>
        <v>0</v>
      </c>
      <c r="L38" s="415">
        <f t="shared" si="9"/>
        <v>0</v>
      </c>
      <c r="M38" s="415">
        <f t="shared" si="9"/>
        <v>0</v>
      </c>
      <c r="N38" s="415">
        <f t="shared" si="9"/>
        <v>25</v>
      </c>
      <c r="O38" s="415">
        <f t="shared" si="9"/>
        <v>0</v>
      </c>
      <c r="P38" s="415">
        <f t="shared" si="9"/>
        <v>0</v>
      </c>
      <c r="Q38" s="415">
        <f t="shared" si="9"/>
        <v>0</v>
      </c>
      <c r="R38" s="415">
        <f t="shared" si="9"/>
        <v>0</v>
      </c>
      <c r="S38" s="415">
        <f t="shared" si="9"/>
        <v>0</v>
      </c>
      <c r="T38" s="415">
        <f t="shared" si="9"/>
        <v>700</v>
      </c>
      <c r="U38" s="415">
        <f t="shared" si="9"/>
        <v>0</v>
      </c>
      <c r="V38" s="415">
        <f t="shared" si="9"/>
        <v>0</v>
      </c>
      <c r="W38" s="415">
        <f t="shared" si="9"/>
        <v>0</v>
      </c>
      <c r="X38" s="415">
        <f t="shared" si="9"/>
        <v>0</v>
      </c>
      <c r="Y38" s="415">
        <f t="shared" si="9"/>
        <v>0</v>
      </c>
      <c r="Z38" s="416">
        <f t="shared" si="9"/>
        <v>0</v>
      </c>
      <c r="AA38" s="417">
        <f t="shared" si="4"/>
        <v>725</v>
      </c>
    </row>
    <row r="39" spans="2:27" ht="24" customHeight="1" x14ac:dyDescent="0.15">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0</v>
      </c>
      <c r="M39" s="418">
        <f>+ｷ.紙くず!$Z$28</f>
        <v>0</v>
      </c>
      <c r="N39" s="418">
        <f>+ｸ.木くず!$Z$28</f>
        <v>25</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700</v>
      </c>
      <c r="U39" s="418">
        <f>+ｿ.鉱さい!$Z$28</f>
        <v>0</v>
      </c>
      <c r="V39" s="418">
        <f>+ﾀ.がれき類!$Z$28</f>
        <v>0</v>
      </c>
      <c r="W39" s="418">
        <f>+ﾁ.動物のふん尿!$Z$28</f>
        <v>0</v>
      </c>
      <c r="X39" s="418">
        <f>+ﾂ.動物の死体!$Z$28</f>
        <v>0</v>
      </c>
      <c r="Y39" s="418">
        <f>+ﾃ.ばいじん!$Z$28</f>
        <v>0</v>
      </c>
      <c r="Z39" s="419">
        <f>+ﾄ.混合廃棄物その他!$Z$28</f>
        <v>0</v>
      </c>
      <c r="AA39" s="420">
        <f t="shared" si="4"/>
        <v>725</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0</v>
      </c>
      <c r="I43" s="427">
        <f>+ｳ.廃油!$AK$27</f>
        <v>0</v>
      </c>
      <c r="J43" s="427">
        <f>+ｴ.廃酸!$AK$27</f>
        <v>0</v>
      </c>
      <c r="K43" s="427">
        <f>+ｵ.廃ｱﾙｶﾘ!$AK$27</f>
        <v>0</v>
      </c>
      <c r="L43" s="427">
        <f>+ｶ.廃ﾌﾟﾗ類!$AK$27</f>
        <v>0</v>
      </c>
      <c r="M43" s="427">
        <f>+ｷ.紙くず!$AK$27</f>
        <v>0</v>
      </c>
      <c r="N43" s="427">
        <f>+ｸ.木くず!$AK$27</f>
        <v>25</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700</v>
      </c>
      <c r="U43" s="427">
        <f>+ｿ.鉱さい!$AK$27</f>
        <v>0</v>
      </c>
      <c r="V43" s="427">
        <f>+ﾀ.がれき類!$AK$27</f>
        <v>0</v>
      </c>
      <c r="W43" s="427">
        <f>+ﾁ.動物のふん尿!$AK$27</f>
        <v>0</v>
      </c>
      <c r="X43" s="427">
        <f>+ﾂ.動物の死体!$AK$27</f>
        <v>0</v>
      </c>
      <c r="Y43" s="427">
        <f>+ﾃ.ばいじん!$AK$27</f>
        <v>0</v>
      </c>
      <c r="Z43" s="428">
        <f>+ﾄ.混合廃棄物その他!$AK$27</f>
        <v>0</v>
      </c>
      <c r="AA43" s="429">
        <f>SUM(G43:Z43)</f>
        <v>725</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0</v>
      </c>
      <c r="M45" s="433">
        <f>+ｷ.紙くず!$AR$24</f>
        <v>0</v>
      </c>
      <c r="N45" s="433">
        <f>+ｸ.木くず!$AR$24</f>
        <v>25</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700</v>
      </c>
      <c r="U45" s="433">
        <f>+ｿ.鉱さい!$AR$24</f>
        <v>0</v>
      </c>
      <c r="V45" s="433">
        <f>+ﾀ.がれき類!$AR$24</f>
        <v>0</v>
      </c>
      <c r="W45" s="433">
        <f>+ﾁ.動物のふん尿!$AR$24</f>
        <v>0</v>
      </c>
      <c r="X45" s="433">
        <f>+ﾂ.動物の死体!$AR$24</f>
        <v>0</v>
      </c>
      <c r="Y45" s="433">
        <f>+ﾃ.ばいじん!$AR$24</f>
        <v>0</v>
      </c>
      <c r="Z45" s="434">
        <f>+ﾄ.混合廃棄物その他!$AR$24</f>
        <v>0</v>
      </c>
      <c r="AA45" s="435">
        <f t="shared" si="4"/>
        <v>725</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0</v>
      </c>
      <c r="M55" s="10">
        <f t="shared" si="10"/>
        <v>0</v>
      </c>
      <c r="N55" s="10"/>
      <c r="O55" s="10"/>
      <c r="P55" s="10"/>
      <c r="Q55" s="10"/>
      <c r="R55" s="10"/>
      <c r="S55" s="10">
        <f t="shared" si="10"/>
        <v>0</v>
      </c>
      <c r="T55" s="10">
        <f t="shared" si="10"/>
        <v>2286.1</v>
      </c>
      <c r="U55" s="10">
        <f t="shared" si="10"/>
        <v>0</v>
      </c>
      <c r="V55" s="480">
        <f t="shared" si="10"/>
        <v>10.4</v>
      </c>
      <c r="W55" s="480">
        <f t="shared" si="10"/>
        <v>0</v>
      </c>
      <c r="X55" s="480">
        <f t="shared" si="10"/>
        <v>0</v>
      </c>
      <c r="Y55" s="480">
        <f t="shared" si="10"/>
        <v>0</v>
      </c>
      <c r="Z55" s="480">
        <f t="shared" si="10"/>
        <v>10.3</v>
      </c>
      <c r="AA55" s="481">
        <f>+AA9+AA19+AA20</f>
        <v>2403.6999999999998</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210"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８年  ６ 月 ２０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埼玉県川口市弥平1丁目11番5号</v>
      </c>
      <c r="M16" s="870"/>
      <c r="N16" s="870"/>
      <c r="O16" s="870"/>
      <c r="P16" s="870"/>
      <c r="Q16" s="870"/>
      <c r="R16" s="870"/>
      <c r="S16" s="870"/>
      <c r="T16" s="870"/>
      <c r="U16" s="282"/>
    </row>
    <row r="17" spans="1:21" ht="26.25" customHeight="1" x14ac:dyDescent="0.15">
      <c r="C17" s="86"/>
      <c r="I17" s="25"/>
      <c r="J17" s="25" t="s">
        <v>7</v>
      </c>
      <c r="K17" s="25"/>
      <c r="L17" s="870" t="str">
        <f>+表紙!L41</f>
        <v>幸信テクノ株式会社　代表取締役　瀧口 幸寿</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048-287-3327</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幸信テクノ株式会社</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6002</v>
      </c>
      <c r="Q25" s="842"/>
      <c r="R25" s="842"/>
      <c r="S25" s="842"/>
      <c r="T25" s="842"/>
      <c r="U25" s="843"/>
    </row>
    <row r="26" spans="1:21" ht="26.25" customHeight="1" x14ac:dyDescent="0.15">
      <c r="C26" s="585" t="s">
        <v>11</v>
      </c>
      <c r="D26" s="586"/>
      <c r="E26" s="587"/>
      <c r="F26" s="857" t="str">
        <f>+表紙!F50</f>
        <v>埼玉県川口市弥平1丁目11番5号</v>
      </c>
      <c r="G26" s="858"/>
      <c r="H26" s="858"/>
      <c r="I26" s="858"/>
      <c r="J26" s="858"/>
      <c r="K26" s="858"/>
      <c r="L26" s="858"/>
      <c r="M26" s="858"/>
      <c r="N26" s="341" t="s">
        <v>171</v>
      </c>
      <c r="O26"/>
      <c r="P26"/>
      <c r="Q26" s="852" t="str">
        <f>IF(+表紙!Q50="","",+表紙!Q50)</f>
        <v>048-287-3327</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職種別工事業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t="str">
        <f>IF(+表紙!N56="","",+表紙!N56)</f>
        <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がれき類　　→破砕　（委託）→再生砕石として再利用　　　　（委託）
木くず　　　→破砕　（委託）→チップ、製紙原料として再利用（委託）
ｶﾞﾗｽ陶磁器くず→破砕（委託）→再生砕石､再生砂等   再利用  （委託）
廃ﾌﾟﾗｽﾁｯｸ類 →破砕･減容（委託）→塩ﾋﾞ管原料他として再利用　(委託）
〃→破砕、圧縮・減容（委託）→RPF固型燃料他として再利用　　(委託）　
〃　　　　　　　　　　　　　→最終処分場で埋立処分　　　　（委託）
混合廃棄物→破砕・切断・圧縮梱包（委託）→RPFとして再利用　(委託）
繊維くず→破砕・切断・圧縮梱包（委託）→RPFとして再利用　　(委託)
石綿含有産業廃棄物→積替え保管→最終処分・埋立　　　　　　（委託）</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 xml:space="preserve"> 
                   代 表 取 締 役  ( 廃棄物処理統括責任者 )
　　　　　　　　　　　　↓                              ↓
             　　専務取締役               開発事業本部 次長
　　　　　　　　　　　　↓　　　　　　　　　　　　　　　↓
             工事部   工事課長（廃棄物管理担当課長)
　　　　　　　　　　　　　　　　　　　　　　　　　　 　　↓
                                           総務 ･ 人事 ･ 経理部
</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4</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1678.7</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　梱包材や養生材を過剰にせず、必要最小限としている。
　分別により細分化している。</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2</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725</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 xml:space="preserve">　　発生抑制に関する社内研修を定期的に実施する。
　　廃棄物の分別を徹底し、再利用を推進する。
</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がれき類、木くずについて分別している。
石綿含有産業廃棄物については、他と混じらないように注意している。</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廃プラスチック類、紙くず、繊維くず、金属くず、ガラス陶磁器くについても分別を徹底する。</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梱包材や養生材を過剰にせず、必要最小限としている。
　分別により細分化している。</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xml:space="preserve">　　発生抑制に関する社内研修を定期的に実施する。
　　廃棄物の分別を徹底し、再利用を推進する。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1678.7</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f>+表紙!K209</f>
        <v>1664.8</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1678.7</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725</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725</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2026-06-17T06:34:44Z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