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<sst xmlns="http://schemas.openxmlformats.org/spreadsheetml/2006/main" count="3182" uniqueCount="464">
  <si>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</si>
  <si>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</si>
  <si>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</si>
  <si>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</si>
  <si>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</si>
  <si>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</si>
  <si>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</si>
  <si>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</si>
  <si>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</si>
  <si>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</si>
  <si>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</si>
  <si>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</si>
  <si>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</si>
  <si>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</si>
  <si>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</si>
  <si>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</si>
  <si>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</si>
  <si>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</si>
  <si>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</si>
  <si>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</si>
  <si>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</si>
  <si>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</si>
  <si>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</si>
  <si>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</si>
  <si>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</si>
  <si>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</si>
  <si>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</si>
  <si>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</si>
  <si>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</si>
  <si>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</si>
  <si>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</si>
  <si>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</si>
  <si>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</si>
  <si>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</si>
  <si>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</si>
  <si>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</si>
  <si>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</si>
  <si>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</si>
  <si>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</si>
  <si>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</si>
  <si>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</si>
  <si>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</si>
  <si>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</si>
  <si>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</si>
  <si>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</si>
  <si>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</si>
  <si>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</si>
  <si>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</si>
  <si>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</si>
  <si>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</si>
  <si>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</si>
  <si>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</si>
  <si>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</si>
  <si>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</si>
  <si>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</si>
  <si>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</si>
  <si>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</si>
  <si>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</si>
  <si>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</si>
  <si>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</si>
  <si>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</si>
  <si>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</si>
  <si>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</si>
  <si>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</si>
  <si>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</si>
  <si>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</si>
  <si>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</si>
  <si>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</si>
  <si>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</si>
  <si>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</si>
  <si>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</si>
  <si>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</si>
  <si>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</si>
  <si>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</si>
  <si>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</si>
  <si>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</si>
  <si>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</si>
  <si>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</si>
  <si>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</si>
  <si>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</si>
  <si>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</si>
  <si>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</si>
  <si>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</si>
  <si>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</si>
  <si>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</si>
  <si>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</si>
  <si>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</si>
  <si>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</si>
  <si>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</si>
  <si>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</si>
  <si>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</si>
  <si>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</si>
  <si>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</si>
  <si>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</si>
  <si>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</si>
  <si>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</si>
  <si>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</si>
  <si>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</si>
  <si>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</si>
  <si>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</si>
  <si>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</si>
  <si>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</si>
  <si>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</si>
  <si>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</si>
  <si>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</si>
  <si>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</si>
  <si>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</si>
  <si>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</si>
  <si>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</si>
  <si>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</si>
  <si>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</si>
  <si>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</si>
  <si>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</si>
  <si>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</si>
  <si>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</si>
  <si>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</si>
  <si>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</si>
  <si>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</si>
  <si>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</si>
  <si>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</si>
  <si>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</si>
  <si>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</si>
  <si>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</si>
  <si>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</si>
  <si>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</si>
  <si>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</si>
  <si>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</si>
  <si>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</si>
  <si>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</si>
  <si>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</si>
  <si>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</si>
  <si>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</si>
  <si>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</si>
  <si>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</si>
  <si>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</si>
  <si>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</si>
  <si>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</si>
  <si>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</si>
  <si>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</si>
  <si>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</si>
  <si>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</si>
  <si>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</si>
  <si>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</si>
  <si>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</si>
  <si>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</si>
  <si>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</si>
  <si>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</si>
  <si>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</si>
  <si>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</si>
  <si>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</si>
  <si>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</si>
  <si>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</si>
  <si>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</si>
  <si>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</si>
  <si>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</si>
  <si>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</si>
  <si>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</si>
  <si>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</si>
  <si>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</si>
  <si>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</si>
  <si>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</si>
  <si>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</si>
  <si>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</si>
  <si>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</si>
  <si>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</si>
  <si>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</si>
  <si>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</si>
  <si>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</si>
  <si>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</si>
  <si>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</si>
  <si>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</si>
  <si>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</si>
  <si>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</si>
  <si>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</si>
  <si>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</si>
  <si>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</si>
  <si>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</si>
  <si>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</si>
  <si>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</si>
  <si>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</si>
  <si>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</si>
  <si>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</si>
  <si>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</si>
  <si>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</si>
  <si>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</si>
  <si>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</si>
  <si>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</si>
  <si>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</si>
  <si>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</si>
  <si>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</si>
  <si>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</si>
  <si>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</si>
  <si>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</si>
  <si>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</si>
  <si>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</si>
  <si>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</si>
  <si>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</si>
  <si>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</si>
  <si>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</si>
  <si>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</si>
  <si>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</si>
  <si>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</si>
  <si>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</si>
  <si>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</si>
  <si>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</si>
  <si>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</si>
  <si>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</si>
  <si>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</si>
  <si>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</si>
  <si>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</si>
  <si>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</si>
  <si>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</si>
  <si>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</si>
  <si>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</si>
  <si>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</si>
  <si>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</si>
  <si>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</si>
  <si>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</si>
  <si>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</si>
  <si>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</si>
  <si>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</si>
  <si>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</si>
  <si>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</si>
  <si>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</si>
  <si>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</si>
  <si>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</si>
  <si>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</si>
  <si>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</si>
  <si>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</si>
  <si>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</si>
  <si>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</si>
  <si>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</si>
  <si>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</si>
  <si>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</si>
  <si>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</si>
  <si>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</si>
  <si>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</si>
  <si>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</si>
  <si>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</si>
  <si>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</si>
  <si>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</si>
  <si>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</si>
  <si>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</si>
  <si>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</si>
  <si>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</si>
  <si>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</si>
  <si>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</si>
  <si>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</si>
  <si>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</si>
  <si>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</si>
  <si>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</si>
  <si>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</si>
  <si>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</si>
  <si>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</si>
  <si>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</si>
  <si>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</si>
  <si>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</si>
  <si>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</si>
  <si>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</si>
  <si>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</si>
  <si>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</si>
  <si>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</si>
  <si>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</si>
  <si>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</si>
  <si>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</si>
  <si>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</si>
  <si>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</si>
  <si>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</si>
  <si>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</si>
  <si>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</si>
  <si>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</si>
  <si>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</si>
  <si>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</si>
  <si>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</si>
  <si>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</si>
  <si>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</si>
  <si>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</si>
  <si>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</si>
  <si>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</si>
  <si>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</si>
  <si>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</si>
  <si>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</si>
  <si>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</si>
  <si>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</si>
  <si>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</si>
  <si>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</si>
  <si>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</si>
  <si>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</si>
  <si>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</si>
  <si>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</si>
  <si>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</si>
  <si>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</si>
  <si>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</si>
  <si>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</si>
  <si>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</si>
  <si>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</si>
  <si>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</si>
  <si>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</si>
  <si>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</si>
  <si>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</si>
  <si>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</si>
  <si>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</si>
  <si>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</si>
  <si>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</si>
  <si>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</si>
  <si>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</si>
  <si>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</si>
  <si>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</si>
  <si>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</si>
  <si>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</si>
  <si>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</si>
  <si>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</si>
  <si>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</si>
  <si>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</si>
  <si>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</si>
  <si>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</si>
  <si>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</si>
  <si>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</si>
  <si>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</si>
  <si>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</si>
  <si>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</si>
  <si>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</si>
  <si>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</si>
  <si>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</si>
  <si>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</si>
  <si>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</si>
  <si>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</si>
  <si>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</si>
  <si>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</si>
  <si>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</si>
  <si>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</si>
  <si>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</si>
  <si>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</si>
  <si>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</si>
  <si>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</si>
  <si>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</si>
  <si>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</si>
  <si>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</si>
  <si>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</si>
  <si>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</si>
  <si>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</si>
  <si>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</si>
  <si>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</si>
  <si>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</si>
  <si>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</si>
  <si>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</si>
  <si>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</si>
  <si>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</si>
  <si>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</si>
  <si>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</si>
  <si>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</si>
  <si>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</si>
  <si>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</si>
  <si>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</si>
  <si>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</si>
  <si>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</si>
  <si>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</si>
  <si>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</si>
  <si>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</si>
  <si>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</si>
  <si>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</si>
  <si>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</si>
  <si>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</si>
  <si>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</si>
  <si>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</si>
  <si>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</si>
  <si>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</si>
  <si>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</si>
  <si>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</si>
  <si>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</si>
  <si>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</si>
  <si>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</si>
  <si>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</si>
  <si>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</si>
  <si>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</si>
  <si>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</si>
  <si>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</si>
  <si>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</si>
  <si>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</si>
  <si>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</si>
  <si>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</si>
  <si>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</si>
  <si>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</si>
  <si>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</si>
  <si>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</si>
  <si>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</si>
  <si>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</si>
  <si>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</si>
  <si>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</si>
  <si>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</si>
  <si>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</si>
  <si>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</si>
  <si>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</si>
  <si>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</si>
  <si>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</si>
  <si>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</si>
  <si>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</si>
  <si>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</si>
  <si>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</si>
  <si>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</si>
  <si>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</si>
  <si>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</si>
  <si>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</si>
  <si>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</si>
  <si>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</si>
  <si>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</si>
  <si>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</si>
  <si>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</si>
  <si>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</si>
  <si>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</si>
  <si>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</si>
  <si>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</si>
  <si>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</si>
  <si>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</si>
  <si>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</si>
  <si>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</si>
  <si>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</si>
  <si>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</si>
  <si>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</si>
  <si>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</si>
  <si>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</si>
  <si>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</si>
  <si>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</si>
  <si>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</si>
  <si>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</si>
  <si>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</si>
  <si>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</si>
  <si>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</si>
  <si>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</si>
  <si>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</si>
  <si>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</si>
  <si>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</si>
  <si>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</si>
  <si>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</si>
  <si>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</si>
  <si>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</si>
  <si>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</si>
  <si>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</si>
  <si>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</si>
  <si>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</si>
  <si>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</si>
  <si>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</si>
  <si>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</si>
  <si>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</si>
  <si>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</si>
  <si>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</si>
  <si>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5月    30日</t>
    <phoneticPr fontId="3"/>
  </si>
  <si>
    <t>東京都千代田区九段南2-3-18　トヨタ九段ビル5階</t>
    <rPh sb="0" eb="3">
      <t>トウキョウト</t>
    </rPh>
    <rPh sb="3" eb="7">
      <t>チヨダク</t>
    </rPh>
    <rPh sb="7" eb="10">
      <t>クダンミナミ</t>
    </rPh>
    <rPh sb="20" eb="22">
      <t>クダン</t>
    </rPh>
    <rPh sb="25" eb="26">
      <t>カイ</t>
    </rPh>
    <phoneticPr fontId="3"/>
  </si>
  <si>
    <t>トヨタT&amp;S建設株式会社　東日本支社
支社長　池田潤一</t>
    <rPh sb="6" eb="8">
      <t>ケンセツ</t>
    </rPh>
    <rPh sb="8" eb="12">
      <t>カブシキガイシャ</t>
    </rPh>
    <rPh sb="13" eb="14">
      <t>ヒガシ</t>
    </rPh>
    <rPh sb="14" eb="16">
      <t>ニホン</t>
    </rPh>
    <rPh sb="16" eb="18">
      <t>シシャ</t>
    </rPh>
    <rPh sb="19" eb="22">
      <t>シシャチョウ</t>
    </rPh>
    <rPh sb="23" eb="25">
      <t>イケダ</t>
    </rPh>
    <rPh sb="25" eb="27">
      <t>ジュンイチ</t>
    </rPh>
    <phoneticPr fontId="3"/>
  </si>
  <si>
    <t>03-3222-4551</t>
    <phoneticPr fontId="3"/>
  </si>
  <si>
    <t>トヨタT&amp;S建設株式会社　東日本支社</t>
    <rPh sb="6" eb="8">
      <t>ケンセツ</t>
    </rPh>
    <rPh sb="8" eb="12">
      <t>カブシキガイシャ</t>
    </rPh>
    <rPh sb="13" eb="18">
      <t>ヒガシニホンシシャ</t>
    </rPh>
    <phoneticPr fontId="3"/>
  </si>
  <si>
    <t>総合工事業</t>
    <rPh sb="0" eb="2">
      <t>ソウゴウ</t>
    </rPh>
    <rPh sb="2" eb="5">
      <t>コウジギョウ</t>
    </rPh>
    <phoneticPr fontId="3"/>
  </si>
  <si>
    <t>SEQ推進部　–　各事業部・管理グループ及び排出現場担当
⇒収集運搬処理費の支払業務・電子マニフェスト処理
⇒年間排出量集計⇒自治体報告
・マニフェスト伝票5年間保存管理</t>
    <phoneticPr fontId="3"/>
  </si>
  <si>
    <t>工法（施工）段階での改善</t>
    <phoneticPr fontId="3"/>
  </si>
  <si>
    <t>・上記事項の継続実施
・産業廃棄物の3Rの適正処理の推進
※工事内容により極度の変動があり、目標値の設定に苦慮</t>
    <phoneticPr fontId="3"/>
  </si>
  <si>
    <t>・現場内産業廃棄物の分別の徹底
・生活系（一般ごみ）の持ち帰り徹底（協力会社への依頼）</t>
    <phoneticPr fontId="3"/>
  </si>
  <si>
    <t>上記事項の継続実施</t>
    <phoneticPr fontId="3"/>
  </si>
  <si>
    <t>実施していない</t>
    <phoneticPr fontId="3"/>
  </si>
  <si>
    <t xml:space="preserve">
検討していない</t>
    <phoneticPr fontId="3"/>
  </si>
  <si>
    <t>検討していない</t>
    <phoneticPr fontId="3"/>
  </si>
  <si>
    <t>・分別の細分化による有価取引の向上及び有価物取引業者の
　情報収集をする。
・設計段階で原材料ロスの減少及び数値目標を設定する。</t>
    <phoneticPr fontId="3"/>
  </si>
  <si>
    <t>・上記項目の継続実施
・再生処理を念頭においた分別の徹底をする
・再生処理を中心にした産業廃棄物処理業者の選定や委託契約書を
　締結する
・委託業者任せにせず、性状等を把握する</t>
    <phoneticPr fontId="3"/>
  </si>
  <si>
    <t>木くず→破砕→燃料化・再資源化
廃プラスチック類→破砕・選別→再資源化
ガラス・コンクリート・陶磁器くず→破砕・選別→再資源化
がれき類→破砕→再資源化
混合廃棄物→破砕・圧縮梱包・破砕分離・溶解→再資源化・埋立
汚泥→脱水→再資源化
金属くず→破砕・選別→再資源化</t>
    <rPh sb="107" eb="109">
      <t>オデイ</t>
    </rPh>
    <rPh sb="110" eb="112">
      <t>ダッスイ</t>
    </rPh>
    <rPh sb="113" eb="117">
      <t>サイシゲンカ</t>
    </rPh>
    <rPh sb="118" eb="120">
      <t>キンゾク</t>
    </rPh>
    <rPh sb="123" eb="125">
      <t>ハサイ</t>
    </rPh>
    <rPh sb="126" eb="128">
      <t>センベツ</t>
    </rPh>
    <rPh sb="129" eb="133">
      <t>サイシゲンカ</t>
    </rPh>
    <phoneticPr fontId="3"/>
  </si>
  <si>
    <t>110人</t>
    <rPh sb="3" eb="4">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</si>
</sst>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34" zoomScaleNormal="115" zoomScaleSheetLayoutView="100" workbookViewId="0">
      <selection activeCell="X39" sqref="X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449</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5768</v>
      </c>
      <c r="Q49" s="754"/>
      <c r="R49" s="754"/>
      <c r="S49" s="754"/>
      <c r="T49" s="754"/>
      <c r="U49" s="755"/>
    </row>
    <row r="50" spans="3:54" ht="26.25" customHeight="1" x14ac:dyDescent="0.15">
      <c r="C50" s="726" t="s">
        <v>11</v>
      </c>
      <c r="D50" s="727"/>
      <c r="E50" s="728"/>
      <c r="F50" s="737" t="s">
        <v>447</v>
      </c>
      <c r="G50" s="738"/>
      <c r="H50" s="738"/>
      <c r="I50" s="738"/>
      <c r="J50" s="738"/>
      <c r="K50" s="738"/>
      <c r="L50" s="738"/>
      <c r="M50" s="738"/>
      <c r="N50" s="592" t="s">
        <v>172</v>
      </c>
      <c r="O50" s="595"/>
      <c r="P50" s="596"/>
      <c r="Q50" s="741" t="s">
        <v>449</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451</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6765</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463</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462</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452</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7</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2087</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453</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7</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1508</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454</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455</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456</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t="s">
        <v>457</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t="s">
        <v>458</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t="s">
        <v>457</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t="s">
        <v>459</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t="s">
        <v>457</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t="s">
        <v>459</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2087</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2087</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460</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1508</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1508</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461</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11.5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11.5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11.5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1"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800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1058.2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800</v>
      </c>
      <c r="P27" s="863"/>
      <c r="Q27" s="863"/>
      <c r="R27" s="863"/>
      <c r="S27" s="59" t="s">
        <v>38</v>
      </c>
      <c r="T27" s="80"/>
      <c r="U27" s="80"/>
      <c r="X27" s="78" t="s">
        <v>39</v>
      </c>
      <c r="Y27" s="81"/>
      <c r="AG27" s="68"/>
      <c r="AH27" s="68"/>
      <c r="AI27" s="68"/>
      <c r="AJ27" s="68"/>
      <c r="AK27" s="905">
        <f>+AG18+O27</f>
        <v>800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1058.2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800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1058.2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385.4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200</v>
      </c>
      <c r="P27" s="863"/>
      <c r="Q27" s="863"/>
      <c r="R27" s="863"/>
      <c r="S27" s="59" t="s">
        <v>38</v>
      </c>
      <c r="T27" s="80"/>
      <c r="U27" s="80"/>
      <c r="X27" s="78" t="s">
        <v>39</v>
      </c>
      <c r="Y27" s="81"/>
      <c r="AG27" s="68"/>
      <c r="AH27" s="68"/>
      <c r="AI27" s="68"/>
      <c r="AJ27" s="68"/>
      <c r="AK27" s="905">
        <f>+AG18+O27</f>
        <v>200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385.4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200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385.4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トヨタT&amp;S建設株式会社　東日本支社</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626.29999999999995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500</v>
      </c>
      <c r="P27" s="863"/>
      <c r="Q27" s="863"/>
      <c r="R27" s="863"/>
      <c r="S27" s="59" t="s">
        <v>38</v>
      </c>
      <c r="T27" s="80"/>
      <c r="U27" s="80"/>
      <c r="X27" s="78" t="s">
        <v>39</v>
      </c>
      <c r="Y27" s="81"/>
      <c r="AG27" s="68"/>
      <c r="AH27" s="68"/>
      <c r="AI27" s="68"/>
      <c r="AJ27" s="68"/>
      <c r="AK27" s="905">
        <f>+AG18+O27</f>
        <v>500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626.29999999999995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500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626.29999999999995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3" zoomScale="80" zoomScaleNormal="80" workbookViewId="0">
      <selection activeCell="I31" sqref="I3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トヨタT&amp;S建設株式会社　東日本支社</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4.2</v>
      </c>
      <c r="M9" s="507">
        <f>IF(OR(ｷ.紙くず!F24&gt;0,ｷ.紙くず!F24&lt;0),ｷ.紙くず!F24,IF(M$19&gt;0,"0",0))</f>
        <v>0</v>
      </c>
      <c r="N9" s="507">
        <f>IF(OR(ｸ.木くず!F24&gt;0,ｸ.木くず!F24&lt;0),ｸ.木くず!F24,IF(N$19&gt;0,"0",0))</f>
        <v>0.6</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11.5</v>
      </c>
      <c r="T9" s="507">
        <f>IF(OR(ｾ.ｶﾞﾗｽ･ｺﾝｸﾘ･陶磁器くず!F24&gt;0,ｾ.ｶﾞﾗｽ･ｺﾝｸﾘ･陶磁器くず!F24&lt;0),ｾ.ｶﾞﾗｽ･ｺﾝｸﾘ･陶磁器くず!F24,IF(T$19&gt;0,"0",0))</f>
        <v>1058.2</v>
      </c>
      <c r="U9" s="507">
        <f>IF(OR(ｿ.鉱さい!F24&gt;0,ｿ.鉱さい!F24&lt;0),ｿ.鉱さい!F24,IF(U$19&gt;0,"0",0))</f>
        <v>0</v>
      </c>
      <c r="V9" s="507">
        <f>IF(OR(ﾀ.がれき類!F24&gt;0,ﾀ.がれき類!F24&lt;0),ﾀ.がれき類!F24,IF(V$19&gt;0,"0",0))</f>
        <v>385.4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626.29999999999995</v>
      </c>
      <c r="AA9" s="509">
        <f>IF(SUM(G9:Z9)&gt;0,SUM(G9:Z9),IF(AA$19&gt;0,"0",0))</f>
        <v>2087</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0.8</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4.2</v>
      </c>
      <c r="M14" s="513">
        <f>IF(OR(ｷ.紙くず!F29&gt;0,ｷ.紙くず!F29&lt;0),ｷ.紙くず!F29,IF(M$19&gt;0,"0",0))</f>
        <v>0</v>
      </c>
      <c r="N14" s="513">
        <f>IF(OR(ｸ.木くず!F29&gt;0,ｸ.木くず!F29&lt;0),ｸ.木くず!F29,IF(N$19&gt;0,"0",0))</f>
        <v>0.6</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11.5</v>
      </c>
      <c r="T14" s="513">
        <f>IF(OR(ｾ.ｶﾞﾗｽ･ｺﾝｸﾘ･陶磁器くず!F29&gt;0,ｾ.ｶﾞﾗｽ･ｺﾝｸﾘ･陶磁器くず!F29&lt;0),ｾ.ｶﾞﾗｽ･ｺﾝｸﾘ･陶磁器くず!F29,IF(T$19&gt;0,"0",0))</f>
        <v>1058.2</v>
      </c>
      <c r="U14" s="513">
        <f>IF(OR(ｿ.鉱さい!F29&gt;0,ｿ.鉱さい!F29&lt;0),ｿ.鉱さい!F29,IF(U$19&gt;0,"0",0))</f>
        <v>0</v>
      </c>
      <c r="V14" s="513">
        <f>IF(OR(ﾀ.がれき類!F29&gt;0,ﾀ.がれき類!F29&lt;0),ﾀ.がれき類!F29,IF(V$19&gt;0,"0",0))</f>
        <v>385.4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626.29999999999995</v>
      </c>
      <c r="AA14" s="515">
        <f t="shared" si="0"/>
        <v>2087</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0.8</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4.2</v>
      </c>
      <c r="M16" s="513">
        <f>IF(OR(ｷ.紙くず!F31&gt;0,ｷ.紙くず!F31&lt;0),ｷ.紙くず!F31,IF(M$19&gt;0,"0",0))</f>
        <v>0</v>
      </c>
      <c r="N16" s="513">
        <f>IF(OR(ｸ.木くず!F31&gt;0,ｸ.木くず!F31&lt;0),ｸ.木くず!F31,IF(N$19&gt;0,"0",0))</f>
        <v>0.6</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11.5</v>
      </c>
      <c r="T16" s="513">
        <f>IF(OR(ｾ.ｶﾞﾗｽ･ｺﾝｸﾘ･陶磁器くず!F31&gt;0,ｾ.ｶﾞﾗｽ･ｺﾝｸﾘ･陶磁器くず!F31&lt;0),ｾ.ｶﾞﾗｽ･ｺﾝｸﾘ･陶磁器くず!F31,IF(T$19&gt;0,"0",0))</f>
        <v>1058.2</v>
      </c>
      <c r="U16" s="513">
        <f>IF(OR(ｿ.鉱さい!F31&gt;0,ｿ.鉱さい!F31&lt;0),ｿ.鉱さい!F31,IF(U$19&gt;0,"0",0))</f>
        <v>0</v>
      </c>
      <c r="V16" s="513">
        <f>IF(OR(ﾀ.がれき類!F31&gt;0,ﾀ.がれき類!F31&lt;0),ﾀ.がれき類!F31,IF(V$19&gt;0,"0",0))</f>
        <v>385.4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626.29999999999995</v>
      </c>
      <c r="AA16" s="515">
        <f t="shared" si="0"/>
        <v>2087</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0.5</v>
      </c>
      <c r="I19" s="519">
        <f t="shared" si="1"/>
        <v>0</v>
      </c>
      <c r="J19" s="519">
        <f t="shared" si="1"/>
        <v>0</v>
      </c>
      <c r="K19" s="519">
        <f t="shared" si="1"/>
        <v>0</v>
      </c>
      <c r="L19" s="519">
        <f t="shared" si="1"/>
        <v>2</v>
      </c>
      <c r="M19" s="519">
        <f t="shared" si="1"/>
        <v>0</v>
      </c>
      <c r="N19" s="519">
        <f t="shared" si="1"/>
        <v>0.5</v>
      </c>
      <c r="O19" s="519">
        <f t="shared" si="1"/>
        <v>0</v>
      </c>
      <c r="P19" s="519">
        <f t="shared" si="1"/>
        <v>0</v>
      </c>
      <c r="Q19" s="519">
        <f t="shared" si="1"/>
        <v>0</v>
      </c>
      <c r="R19" s="519">
        <f t="shared" si="1"/>
        <v>0</v>
      </c>
      <c r="S19" s="519">
        <f t="shared" si="1"/>
        <v>5</v>
      </c>
      <c r="T19" s="519">
        <f t="shared" si="1"/>
        <v>800</v>
      </c>
      <c r="U19" s="519">
        <f t="shared" si="1"/>
        <v>0</v>
      </c>
      <c r="V19" s="519">
        <f t="shared" si="1"/>
        <v>200</v>
      </c>
      <c r="W19" s="519">
        <f t="shared" si="1"/>
        <v>0</v>
      </c>
      <c r="X19" s="519">
        <f t="shared" si="1"/>
        <v>0</v>
      </c>
      <c r="Y19" s="519">
        <f t="shared" si="1"/>
        <v>0</v>
      </c>
      <c r="Z19" s="520">
        <f t="shared" si="1"/>
        <v>500</v>
      </c>
      <c r="AA19" s="521">
        <f t="shared" ref="AA19:AA25" si="2">SUM(G19:Z19)</f>
        <v>1508</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0.5</v>
      </c>
      <c r="I37" s="554">
        <f t="shared" si="8"/>
        <v>0</v>
      </c>
      <c r="J37" s="554">
        <f t="shared" si="8"/>
        <v>0</v>
      </c>
      <c r="K37" s="554">
        <f t="shared" si="8"/>
        <v>0</v>
      </c>
      <c r="L37" s="554">
        <f t="shared" si="8"/>
        <v>2</v>
      </c>
      <c r="M37" s="554">
        <f t="shared" si="8"/>
        <v>0</v>
      </c>
      <c r="N37" s="554">
        <f t="shared" si="8"/>
        <v>0.5</v>
      </c>
      <c r="O37" s="554">
        <f t="shared" si="8"/>
        <v>0</v>
      </c>
      <c r="P37" s="554">
        <f t="shared" si="8"/>
        <v>0</v>
      </c>
      <c r="Q37" s="554">
        <f t="shared" si="8"/>
        <v>0</v>
      </c>
      <c r="R37" s="554">
        <f t="shared" si="8"/>
        <v>0</v>
      </c>
      <c r="S37" s="554">
        <f t="shared" si="8"/>
        <v>5</v>
      </c>
      <c r="T37" s="554">
        <f t="shared" si="8"/>
        <v>800</v>
      </c>
      <c r="U37" s="554">
        <f t="shared" si="8"/>
        <v>0</v>
      </c>
      <c r="V37" s="554">
        <f t="shared" si="8"/>
        <v>200</v>
      </c>
      <c r="W37" s="554">
        <f t="shared" si="8"/>
        <v>0</v>
      </c>
      <c r="X37" s="554">
        <f t="shared" si="8"/>
        <v>0</v>
      </c>
      <c r="Y37" s="554">
        <f t="shared" si="8"/>
        <v>0</v>
      </c>
      <c r="Z37" s="555">
        <f t="shared" si="8"/>
        <v>500</v>
      </c>
      <c r="AA37" s="556">
        <f t="shared" si="4"/>
        <v>1508</v>
      </c>
    </row>
    <row r="38" spans="2:27" ht="24" customHeight="1" x14ac:dyDescent="0.15">
      <c r="B38" s="186"/>
      <c r="C38" s="939"/>
      <c r="D38" s="247"/>
      <c r="E38" s="245" t="s">
        <v>319</v>
      </c>
      <c r="F38" s="585"/>
      <c r="G38" s="545">
        <f t="shared" ref="G38:Z38" si="9">SUM(G39:G41)</f>
        <v>0</v>
      </c>
      <c r="H38" s="545">
        <f t="shared" si="9"/>
        <v>0.5</v>
      </c>
      <c r="I38" s="545">
        <f t="shared" si="9"/>
        <v>0</v>
      </c>
      <c r="J38" s="545">
        <f t="shared" si="9"/>
        <v>0</v>
      </c>
      <c r="K38" s="545">
        <f t="shared" si="9"/>
        <v>0</v>
      </c>
      <c r="L38" s="545">
        <f t="shared" si="9"/>
        <v>2</v>
      </c>
      <c r="M38" s="545">
        <f t="shared" si="9"/>
        <v>0</v>
      </c>
      <c r="N38" s="545">
        <f t="shared" si="9"/>
        <v>0.5</v>
      </c>
      <c r="O38" s="545">
        <f t="shared" si="9"/>
        <v>0</v>
      </c>
      <c r="P38" s="545">
        <f t="shared" si="9"/>
        <v>0</v>
      </c>
      <c r="Q38" s="545">
        <f t="shared" si="9"/>
        <v>0</v>
      </c>
      <c r="R38" s="545">
        <f t="shared" si="9"/>
        <v>0</v>
      </c>
      <c r="S38" s="545">
        <f t="shared" si="9"/>
        <v>5</v>
      </c>
      <c r="T38" s="545">
        <f t="shared" si="9"/>
        <v>800</v>
      </c>
      <c r="U38" s="545">
        <f t="shared" si="9"/>
        <v>0</v>
      </c>
      <c r="V38" s="545">
        <f t="shared" si="9"/>
        <v>200</v>
      </c>
      <c r="W38" s="545">
        <f t="shared" si="9"/>
        <v>0</v>
      </c>
      <c r="X38" s="545">
        <f t="shared" si="9"/>
        <v>0</v>
      </c>
      <c r="Y38" s="545">
        <f t="shared" si="9"/>
        <v>0</v>
      </c>
      <c r="Z38" s="546">
        <f t="shared" si="9"/>
        <v>500</v>
      </c>
      <c r="AA38" s="547">
        <f t="shared" si="4"/>
        <v>1508</v>
      </c>
    </row>
    <row r="39" spans="2:27" ht="24" customHeight="1" x14ac:dyDescent="0.15">
      <c r="B39" s="186"/>
      <c r="C39" s="939"/>
      <c r="D39" s="248"/>
      <c r="E39" s="243"/>
      <c r="F39" s="241" t="s">
        <v>233</v>
      </c>
      <c r="G39" s="548">
        <f>+ｱ.燃え殻!$Z$28</f>
        <v>0</v>
      </c>
      <c r="H39" s="548">
        <f>+ｲ.汚泥!$Z$28</f>
        <v>0.5</v>
      </c>
      <c r="I39" s="548">
        <f>+ｳ.廃油!$Z$28</f>
        <v>0</v>
      </c>
      <c r="J39" s="548">
        <f>+ｴ.廃酸!$Z$28</f>
        <v>0</v>
      </c>
      <c r="K39" s="548">
        <f>+ｵ.廃ｱﾙｶﾘ!$Z$28</f>
        <v>0</v>
      </c>
      <c r="L39" s="548">
        <f>+ｶ.廃ﾌﾟﾗ類!$Z$28</f>
        <v>2</v>
      </c>
      <c r="M39" s="548">
        <f>+ｷ.紙くず!$Z$28</f>
        <v>0</v>
      </c>
      <c r="N39" s="548">
        <f>+ｸ.木くず!$Z$28</f>
        <v>0.5</v>
      </c>
      <c r="O39" s="548">
        <f>+ｹ.繊維くず!$Z$28</f>
        <v>0</v>
      </c>
      <c r="P39" s="548">
        <f>+ｺ.動植物性残さ!$Z$28</f>
        <v>0</v>
      </c>
      <c r="Q39" s="548">
        <f>+ｻ.動物系固形不要物!$Z$28</f>
        <v>0</v>
      </c>
      <c r="R39" s="548">
        <f>+ｼ.ｺﾞﾑくず!$Z$28</f>
        <v>0</v>
      </c>
      <c r="S39" s="548">
        <f>+ｽ.金属くず!$Z$28</f>
        <v>5</v>
      </c>
      <c r="T39" s="548">
        <f>+ｾ.ｶﾞﾗｽ･ｺﾝｸﾘ･陶磁器くず!$Z$28</f>
        <v>800</v>
      </c>
      <c r="U39" s="548">
        <f>+ｿ.鉱さい!$Z$28</f>
        <v>0</v>
      </c>
      <c r="V39" s="548">
        <f>+ﾀ.がれき類!$Z$28</f>
        <v>200</v>
      </c>
      <c r="W39" s="548">
        <f>+ﾁ.動物のふん尿!$Z$28</f>
        <v>0</v>
      </c>
      <c r="X39" s="548">
        <f>+ﾂ.動物の死体!$Z$28</f>
        <v>0</v>
      </c>
      <c r="Y39" s="548">
        <f>+ﾃ.ばいじん!$Z$28</f>
        <v>0</v>
      </c>
      <c r="Z39" s="549">
        <f>+ﾄ.混合廃棄物その他!$Z$28</f>
        <v>500</v>
      </c>
      <c r="AA39" s="550">
        <f t="shared" si="4"/>
        <v>1508</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0.5</v>
      </c>
      <c r="I43" s="557">
        <f>+ｳ.廃油!$AK$27</f>
        <v>0</v>
      </c>
      <c r="J43" s="557">
        <f>+ｴ.廃酸!$AK$27</f>
        <v>0</v>
      </c>
      <c r="K43" s="557">
        <f>+ｵ.廃ｱﾙｶﾘ!$AK$27</f>
        <v>0</v>
      </c>
      <c r="L43" s="557">
        <f>+ｶ.廃ﾌﾟﾗ類!$AK$27</f>
        <v>2</v>
      </c>
      <c r="M43" s="557">
        <f>+ｷ.紙くず!$AK$27</f>
        <v>0</v>
      </c>
      <c r="N43" s="557">
        <f>+ｸ.木くず!$AK$27</f>
        <v>0.5</v>
      </c>
      <c r="O43" s="557">
        <f>+ｹ.繊維くず!$AK$27</f>
        <v>0</v>
      </c>
      <c r="P43" s="557">
        <f>+ｺ.動植物性残さ!$AK$27</f>
        <v>0</v>
      </c>
      <c r="Q43" s="557">
        <f>+ｻ.動物系固形不要物!$AK$27</f>
        <v>0</v>
      </c>
      <c r="R43" s="557">
        <f>+ｼ.ｺﾞﾑくず!$AK$27</f>
        <v>0</v>
      </c>
      <c r="S43" s="557">
        <f>+ｽ.金属くず!$AK$27</f>
        <v>5</v>
      </c>
      <c r="T43" s="557">
        <f>+ｾ.ｶﾞﾗｽ･ｺﾝｸﾘ･陶磁器くず!$AK$27</f>
        <v>800</v>
      </c>
      <c r="U43" s="557">
        <f>+ｿ.鉱さい!$AK$27</f>
        <v>0</v>
      </c>
      <c r="V43" s="557">
        <f>+ﾀ.がれき類!$AK$27</f>
        <v>200</v>
      </c>
      <c r="W43" s="557">
        <f>+ﾁ.動物のふん尿!$AK$27</f>
        <v>0</v>
      </c>
      <c r="X43" s="557">
        <f>+ﾂ.動物の死体!$AK$27</f>
        <v>0</v>
      </c>
      <c r="Y43" s="557">
        <f>+ﾃ.ばいじん!$AK$27</f>
        <v>0</v>
      </c>
      <c r="Z43" s="558">
        <f>+ﾄ.混合廃棄物その他!$AK$27</f>
        <v>500</v>
      </c>
      <c r="AA43" s="559">
        <f t="shared" si="4"/>
        <v>1508</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0.5</v>
      </c>
      <c r="I45" s="563">
        <f>+ｳ.廃油!$AR$24</f>
        <v>0</v>
      </c>
      <c r="J45" s="563">
        <f>+ｴ.廃酸!$AR$24</f>
        <v>0</v>
      </c>
      <c r="K45" s="563">
        <f>+ｵ.廃ｱﾙｶﾘ!$AR$24</f>
        <v>0</v>
      </c>
      <c r="L45" s="563">
        <f>+ｶ.廃ﾌﾟﾗ類!$AR$24</f>
        <v>2</v>
      </c>
      <c r="M45" s="563">
        <f>+ｷ.紙くず!$AR$24</f>
        <v>0</v>
      </c>
      <c r="N45" s="563">
        <f>+ｸ.木くず!$AR$24</f>
        <v>0.5</v>
      </c>
      <c r="O45" s="563">
        <f>+ｹ.繊維くず!$AR$24</f>
        <v>0</v>
      </c>
      <c r="P45" s="563">
        <f>+ｺ.動植物性残さ!$AR$24</f>
        <v>0</v>
      </c>
      <c r="Q45" s="563">
        <f>+ｻ.動物系固形不要物!$AR$24</f>
        <v>0</v>
      </c>
      <c r="R45" s="563">
        <f>+ｼ.ｺﾞﾑくず!$AR$24</f>
        <v>0</v>
      </c>
      <c r="S45" s="563">
        <f>+ｽ.金属くず!$AR$24</f>
        <v>5</v>
      </c>
      <c r="T45" s="563">
        <f>+ｾ.ｶﾞﾗｽ･ｺﾝｸﾘ･陶磁器くず!$AR$24</f>
        <v>800</v>
      </c>
      <c r="U45" s="563">
        <f>+ｿ.鉱さい!$AR$24</f>
        <v>0</v>
      </c>
      <c r="V45" s="563">
        <f>+ﾀ.がれき類!$AR$24</f>
        <v>200</v>
      </c>
      <c r="W45" s="563">
        <f>+ﾁ.動物のふん尿!$AR$24</f>
        <v>0</v>
      </c>
      <c r="X45" s="563">
        <f>+ﾂ.動物の死体!$AR$24</f>
        <v>0</v>
      </c>
      <c r="Y45" s="563">
        <f>+ﾃ.ばいじん!$AR$24</f>
        <v>0</v>
      </c>
      <c r="Z45" s="564">
        <f>+ﾄ.混合廃棄物その他!$AR$24</f>
        <v>500</v>
      </c>
      <c r="AA45" s="565">
        <f t="shared" si="4"/>
        <v>1508</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1.3</v>
      </c>
      <c r="I55" s="634">
        <f t="shared" si="10"/>
        <v>0</v>
      </c>
      <c r="J55" s="634">
        <f t="shared" si="10"/>
        <v>0</v>
      </c>
      <c r="K55" s="634">
        <f t="shared" si="10"/>
        <v>0</v>
      </c>
      <c r="L55" s="634">
        <f t="shared" si="10"/>
        <v>6.2</v>
      </c>
      <c r="M55" s="634">
        <f t="shared" si="10"/>
        <v>0</v>
      </c>
      <c r="N55" s="634">
        <f t="shared" si="10"/>
        <v>1.1000000000000001</v>
      </c>
      <c r="O55" s="634">
        <f t="shared" si="10"/>
        <v>0</v>
      </c>
      <c r="P55" s="634">
        <f t="shared" si="10"/>
        <v>0</v>
      </c>
      <c r="Q55" s="634">
        <f t="shared" si="10"/>
        <v>0</v>
      </c>
      <c r="R55" s="634">
        <f t="shared" si="10"/>
        <v>0</v>
      </c>
      <c r="S55" s="634">
        <f t="shared" si="10"/>
        <v>16.5</v>
      </c>
      <c r="T55" s="634">
        <f t="shared" si="10"/>
        <v>1858.2</v>
      </c>
      <c r="U55" s="634">
        <f t="shared" si="10"/>
        <v>0</v>
      </c>
      <c r="V55" s="634">
        <f t="shared" si="10"/>
        <v>585.4</v>
      </c>
      <c r="W55" s="634">
        <f t="shared" si="10"/>
        <v>0</v>
      </c>
      <c r="X55" s="634">
        <f t="shared" si="10"/>
        <v>0</v>
      </c>
      <c r="Y55" s="634">
        <f t="shared" si="10"/>
        <v>0</v>
      </c>
      <c r="Z55" s="634">
        <f t="shared" si="10"/>
        <v>1126.3</v>
      </c>
      <c r="AA55" s="633">
        <f>+AA9+AA19+AA20</f>
        <v>3595</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5月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東京都千代田区九段南2-3-18　トヨタ九段ビル5階</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トヨタT&amp;S建設株式会社　東日本支社
支社長　池田潤一</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03-3222-4551</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トヨタT&amp;S建設株式会社　東日本支社</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5768</v>
      </c>
      <c r="Q25" s="989"/>
      <c r="R25" s="989"/>
      <c r="S25" s="989"/>
      <c r="T25" s="989"/>
      <c r="U25" s="990"/>
    </row>
    <row r="26" spans="1:22" ht="26.25" customHeight="1" x14ac:dyDescent="0.15">
      <c r="C26" s="1002" t="s">
        <v>11</v>
      </c>
      <c r="D26" s="1003"/>
      <c r="E26" s="1004"/>
      <c r="F26" s="1021" t="str">
        <f>+表紙!F50</f>
        <v>東京都千代田区九段南2-3-18　トヨタ九段ビル5階</v>
      </c>
      <c r="G26" s="1022"/>
      <c r="H26" s="1022"/>
      <c r="I26" s="1022"/>
      <c r="J26" s="1022"/>
      <c r="K26" s="1022"/>
      <c r="L26" s="1022"/>
      <c r="M26" s="1022"/>
      <c r="N26" s="454" t="s">
        <v>172</v>
      </c>
      <c r="O26" s="383"/>
      <c r="P26" s="383"/>
      <c r="Q26" s="1016" t="str">
        <f>IF(+表紙!Q50="","",+表紙!Q50)</f>
        <v>03-3222-4551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6765</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110人</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7</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2087</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工法（施工）段階での改善</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7</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1508</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・上記事項の継続実施
・産業廃棄物の3Rの適正処理の推進
※工事内容により極度の変動があり、目標値の設定に苦慮</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・現場内産業廃棄物の分別の徹底
・生活系（一般ごみ）の持ち帰り徹底（協力会社への依頼）</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上記事項の継続実施</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実施していない</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xml:space="preserve">
検討していない</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実施していない</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検討していない</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実施していない</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検討していない</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2087</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2087</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・分別の細分化による有価取引の向上及び有価物取引業者の
　情報収集をする。
・設計段階で原材料ロスの減少及び数値目標を設定する。</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1508</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1508</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・上記項目の継続実施
・再生処理を念頭においた分別の徹底をする
・再生処理を中心にした産業廃棄物処理業者の選定や委託契約書を
　締結する
・委託業者任せにせず、性状等を把握する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6" zoomScaleNormal="100" workbookViewId="0">
      <selection activeCell="I9" sqref="I9"/>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9"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0.5</v>
      </c>
      <c r="P27" s="863"/>
      <c r="Q27" s="863"/>
      <c r="R27" s="863"/>
      <c r="S27" s="59" t="s">
        <v>38</v>
      </c>
      <c r="T27" s="80"/>
      <c r="U27" s="80"/>
      <c r="X27" s="78" t="s">
        <v>39</v>
      </c>
      <c r="Y27" s="81"/>
      <c r="AG27" s="68"/>
      <c r="AH27" s="68"/>
      <c r="AI27" s="68"/>
      <c r="AJ27" s="68"/>
      <c r="AK27" s="905">
        <f>+AG18+O27</f>
        <v>0.5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1"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v>
      </c>
      <c r="P27" s="863"/>
      <c r="Q27" s="863"/>
      <c r="R27" s="863"/>
      <c r="S27" s="59" t="s">
        <v>38</v>
      </c>
      <c r="T27" s="80"/>
      <c r="U27" s="80"/>
      <c r="X27" s="78" t="s">
        <v>39</v>
      </c>
      <c r="Y27" s="81"/>
      <c r="AG27" s="68"/>
      <c r="AH27" s="68"/>
      <c r="AI27" s="68"/>
      <c r="AJ27" s="68"/>
      <c r="AK27" s="905">
        <f>+AG18+O27</f>
        <v>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4.2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8"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1"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トヨタT&amp;S建設株式会社　東日本支社</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0.5</v>
      </c>
      <c r="P27" s="863"/>
      <c r="Q27" s="863"/>
      <c r="R27" s="863"/>
      <c r="S27" s="59" t="s">
        <v>38</v>
      </c>
      <c r="T27" s="80"/>
      <c r="U27" s="80"/>
      <c r="X27" s="78" t="s">
        <v>39</v>
      </c>
      <c r="Y27" s="81"/>
      <c r="AG27" s="68"/>
      <c r="AH27" s="68"/>
      <c r="AI27" s="68"/>
      <c r="AJ27" s="68"/>
      <c r="AK27" s="905">
        <f>+AG18+O27</f>
        <v>0.5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2025-06-02T01:26:37Z</dcterms:created>
  <dcterms:modified xsi:type="dcterms:W3CDTF">2025-06-02T01:26:41Z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