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1D5E6264-C5B8-4C87-B29A-C06A98E9AF4D}"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160" tabRatio="95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80" l="1"/>
  <c r="F24" i="80"/>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<sst xmlns="http://schemas.openxmlformats.org/spreadsheetml/2006/main" count="3173" uniqueCount="459">
  <si>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</si>
  <si>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</si>
  <si>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</si>
  <si>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</si>
  <si>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</si>
  <si>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</si>
  <si>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</si>
  <si>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</si>
  <si>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</si>
  <si>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</si>
  <si>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</si>
  <si>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</si>
  <si>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</si>
  <si>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</si>
  <si>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</si>
  <si>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</si>
  <si>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</si>
  <si>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</si>
  <si>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</si>
  <si>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</si>
  <si>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</si>
  <si>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</si>
  <si>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</si>
  <si>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</si>
  <si>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</si>
  <si>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</si>
  <si>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</si>
  <si>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</si>
  <si>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</si>
  <si>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</si>
  <si>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</si>
  <si>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</si>
  <si>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</si>
  <si>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</si>
  <si>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</si>
  <si>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</si>
  <si>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</si>
  <si>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</si>
  <si>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</si>
  <si>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</si>
  <si>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</si>
  <si>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</si>
  <si>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</si>
  <si>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</si>
  <si>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</si>
  <si>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</si>
  <si>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</si>
  <si>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</si>
  <si>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</si>
  <si>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</si>
  <si>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</si>
  <si>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</si>
  <si>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</si>
  <si>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</si>
  <si>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</si>
  <si>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</si>
  <si>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</si>
  <si>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</si>
  <si>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</si>
  <si>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</si>
  <si>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</si>
  <si>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</si>
  <si>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</si>
  <si>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</si>
  <si>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</si>
  <si>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</si>
  <si>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</si>
  <si>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</si>
  <si>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</si>
  <si>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</si>
  <si>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</si>
  <si>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</si>
  <si>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</si>
  <si>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</si>
  <si>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</si>
  <si>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</si>
  <si>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</si>
  <si>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</si>
  <si>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</si>
  <si>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</si>
  <si>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</si>
  <si>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</si>
  <si>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</si>
  <si>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</si>
  <si>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</si>
  <si>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</si>
  <si>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</si>
  <si>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</si>
  <si>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</si>
  <si>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</si>
  <si>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</si>
  <si>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</si>
  <si>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</si>
  <si>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</si>
  <si>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</si>
  <si>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</si>
  <si>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</si>
  <si>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</si>
  <si>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</si>
  <si>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</si>
  <si>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</si>
  <si>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</si>
  <si>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</si>
  <si>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</si>
  <si>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</si>
  <si>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</si>
  <si>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</si>
  <si>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</si>
  <si>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</si>
  <si>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</si>
  <si>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</si>
  <si>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</si>
  <si>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</si>
  <si>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</si>
  <si>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</si>
  <si>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</si>
  <si>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</si>
  <si>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</si>
  <si>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</si>
  <si>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</si>
  <si>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</si>
  <si>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</si>
  <si>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</si>
  <si>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</si>
  <si>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</si>
  <si>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</si>
  <si>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</si>
  <si>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</si>
  <si>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</si>
  <si>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</si>
  <si>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</si>
  <si>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</si>
  <si>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</si>
  <si>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</si>
  <si>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</si>
  <si>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</si>
  <si>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</si>
  <si>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</si>
  <si>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</si>
  <si>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</si>
  <si>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</si>
  <si>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</si>
  <si>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</si>
  <si>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</si>
  <si>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</si>
  <si>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</si>
  <si>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</si>
  <si>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</si>
  <si>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</si>
  <si>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</si>
  <si>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</si>
  <si>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</si>
  <si>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</si>
  <si>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</si>
  <si>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</si>
  <si>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</si>
  <si>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</si>
  <si>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</si>
  <si>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</si>
  <si>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</si>
  <si>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</si>
  <si>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</si>
  <si>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</si>
  <si>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</si>
  <si>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</si>
  <si>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</si>
  <si>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</si>
  <si>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</si>
  <si>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</si>
  <si>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</si>
  <si>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</si>
  <si>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</si>
  <si>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</si>
  <si>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</si>
  <si>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</si>
  <si>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</si>
  <si>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</si>
  <si>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</si>
  <si>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</si>
  <si>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</si>
  <si>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</si>
  <si>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</si>
  <si>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</si>
  <si>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</si>
  <si>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</si>
  <si>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</si>
  <si>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</si>
  <si>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</si>
  <si>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</si>
  <si>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</si>
  <si>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</si>
  <si>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</si>
  <si>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</si>
  <si>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</si>
  <si>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</si>
  <si>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</si>
  <si>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</si>
  <si>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</si>
  <si>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</si>
  <si>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</si>
  <si>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</si>
  <si>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</si>
  <si>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</si>
  <si>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</si>
  <si>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</si>
  <si>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</si>
  <si>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</si>
  <si>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</si>
  <si>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</si>
  <si>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</si>
  <si>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</si>
  <si>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</si>
  <si>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</si>
  <si>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</si>
  <si>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</si>
  <si>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</si>
  <si>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</si>
  <si>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</si>
  <si>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</si>
  <si>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</si>
  <si>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</si>
  <si>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</si>
  <si>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</si>
  <si>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</si>
  <si>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</si>
  <si>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</si>
  <si>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</si>
  <si>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</si>
  <si>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</si>
  <si>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</si>
  <si>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</si>
  <si>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</si>
  <si>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</si>
  <si>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</si>
  <si>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</si>
  <si>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</si>
  <si>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</si>
  <si>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</si>
  <si>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</si>
  <si>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</si>
  <si>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</si>
  <si>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</si>
  <si>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</si>
  <si>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</si>
  <si>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</si>
  <si>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</si>
  <si>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</si>
  <si>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</si>
  <si>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</si>
  <si>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</si>
  <si>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</si>
  <si>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</si>
  <si>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</si>
  <si>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</si>
  <si>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</si>
  <si>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</si>
  <si>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</si>
  <si>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</si>
  <si>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</si>
  <si>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</si>
  <si>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</si>
  <si>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</si>
  <si>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</si>
  <si>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</si>
  <si>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</si>
  <si>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</si>
  <si>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</si>
  <si>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</si>
  <si>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</si>
  <si>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</si>
  <si>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</si>
  <si>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</si>
  <si>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</si>
  <si>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</si>
  <si>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</si>
  <si>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</si>
  <si>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</si>
  <si>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</si>
  <si>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</si>
  <si>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</si>
  <si>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</si>
  <si>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</si>
  <si>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</si>
  <si>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</si>
  <si>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</si>
  <si>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</si>
  <si>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</si>
  <si>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</si>
  <si>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</si>
  <si>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</si>
  <si>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</si>
  <si>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</si>
  <si>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</si>
  <si>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</si>
  <si>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</si>
  <si>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</si>
  <si>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</si>
  <si>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</si>
  <si>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</si>
  <si>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</si>
  <si>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</si>
  <si>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</si>
  <si>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</si>
  <si>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</si>
  <si>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</si>
  <si>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</si>
  <si>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</si>
  <si>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</si>
  <si>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</si>
  <si>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</si>
  <si>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</si>
  <si>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</si>
  <si>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</si>
  <si>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</si>
  <si>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</si>
  <si>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</si>
  <si>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</si>
  <si>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</si>
  <si>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</si>
  <si>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</si>
  <si>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</si>
  <si>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</si>
  <si>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</si>
  <si>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</si>
  <si>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</si>
  <si>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</si>
  <si>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</si>
  <si>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</si>
  <si>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</si>
  <si>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</si>
  <si>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</si>
  <si>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</si>
  <si>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</si>
  <si>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</si>
  <si>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</si>
  <si>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</si>
  <si>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</si>
  <si>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</si>
  <si>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</si>
  <si>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</si>
  <si>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</si>
  <si>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</si>
  <si>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</si>
  <si>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</si>
  <si>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</si>
  <si>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</si>
  <si>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</si>
  <si>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</si>
  <si>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</si>
  <si>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</si>
  <si>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</si>
  <si>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</si>
  <si>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</si>
  <si>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</si>
  <si>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</si>
  <si>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</si>
  <si>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</si>
  <si>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</si>
  <si>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</si>
  <si>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</si>
  <si>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</si>
  <si>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</si>
  <si>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</si>
  <si>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</si>
  <si>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</si>
  <si>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</si>
  <si>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</si>
  <si>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</si>
  <si>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</si>
  <si>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</si>
  <si>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</si>
  <si>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</si>
  <si>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</si>
  <si>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</si>
  <si>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</si>
  <si>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</si>
  <si>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</si>
  <si>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</si>
  <si>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</si>
  <si>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</si>
  <si>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</si>
  <si>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</si>
  <si>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</si>
  <si>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</si>
  <si>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</si>
  <si>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</si>
  <si>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</si>
  <si>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</si>
  <si>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</si>
  <si>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</si>
  <si>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</si>
  <si>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</si>
  <si>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</si>
  <si>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</si>
  <si>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</si>
  <si>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</si>
  <si>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</si>
  <si>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</si>
  <si>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</si>
  <si>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</si>
  <si>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</si>
  <si>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</si>
  <si>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</si>
  <si>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</si>
  <si>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</si>
  <si>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</si>
  <si>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</si>
  <si>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</si>
  <si>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</si>
  <si>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</si>
  <si>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</si>
  <si>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</si>
  <si>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</si>
  <si>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</si>
  <si>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</si>
  <si>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</si>
  <si>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</si>
  <si>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</si>
  <si>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</si>
  <si>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</si>
  <si>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</si>
  <si>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</si>
  <si>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</si>
  <si>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</si>
  <si>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</si>
  <si>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</si>
  <si>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</si>
  <si>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</si>
  <si>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</si>
  <si>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</si>
  <si>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</si>
  <si>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</si>
  <si>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</si>
  <si>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</si>
  <si>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</si>
  <si>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</si>
  <si>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</si>
  <si>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</si>
  <si>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</si>
  <si>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</si>
  <si>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</si>
  <si>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</si>
  <si>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</si>
  <si>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</si>
  <si>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</si>
  <si>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</si>
  <si>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神奈川県川崎市麻生区万福寺1-1-1</t>
    <rPh sb="0" eb="13">
      <t>カナガワケンカワサキシアソウクマンプクジ</t>
    </rPh>
    <phoneticPr fontId="3"/>
  </si>
  <si>
    <t>三井住建道路（株）開発環境事業部　執行役員開発環境事業部長　中道純二</t>
    <rPh sb="0" eb="16">
      <t>ミツイスミケンドウロカブカイハツカンキョウジギョウブ</t>
    </rPh>
    <rPh sb="17" eb="29">
      <t>シッコウヤクインカイハツカンキョウジギョウブチョウ</t>
    </rPh>
    <rPh sb="30" eb="34">
      <t>ナカミチジュンジ</t>
    </rPh>
    <phoneticPr fontId="3"/>
  </si>
  <si>
    <t>044-322-8300</t>
    <phoneticPr fontId="3"/>
  </si>
  <si>
    <t>建設汚泥　　　　→　固化剤添加　→　再生砂
廃プラスチック　→　圧縮　→　固形燃料
金属くず　　　　→　破砕　→　金属材料　　　　　　　　　　　　　　　　　　　　　　　　　　　　　　　　　　　　　　　　　　　　　　　　　　　　　　　　　　　　　
コンクリート片　→　破砕　→　再生骨材
廃アスファルト　→　破砕　→　再生骨材　　　　　　　　　　　　　　　　　　木材　　　　　　→　圧縮　→　固形燃料</t>
    <phoneticPr fontId="3"/>
  </si>
  <si>
    <t>別紙管理図による</t>
    <rPh sb="0" eb="2">
      <t>ベッシ</t>
    </rPh>
    <rPh sb="2" eb="5">
      <t>カンリズ</t>
    </rPh>
    <phoneticPr fontId="3"/>
  </si>
  <si>
    <t>横浜市内管轄内工事</t>
    <rPh sb="0" eb="2">
      <t>ヨコハマ</t>
    </rPh>
    <rPh sb="2" eb="4">
      <t>シナイ</t>
    </rPh>
    <rPh sb="4" eb="5">
      <t>カミウチ</t>
    </rPh>
    <phoneticPr fontId="3"/>
  </si>
  <si>
    <t>横浜市内管轄区域内</t>
    <rPh sb="0" eb="2">
      <t>ヨコハマ</t>
    </rPh>
    <rPh sb="2" eb="4">
      <t>シナイ</t>
    </rPh>
    <rPh sb="4" eb="5">
      <t>カミウチ</t>
    </rPh>
    <phoneticPr fontId="3"/>
  </si>
  <si>
    <t>令和  7年  6 月   11日</t>
    <phoneticPr fontId="3"/>
  </si>
  <si>
    <t>現場での分別を徹底する</t>
    <phoneticPr fontId="3"/>
  </si>
  <si>
    <t>内装解体時における手作業での分別、重機を用いたコンクリートガラと付着土のふるい分け</t>
    <rPh sb="0" eb="2">
      <t>ナイソウ</t>
    </rPh>
    <rPh sb="2" eb="5">
      <t>カイタイジ</t>
    </rPh>
    <rPh sb="9" eb="12">
      <t>テサギョウ</t>
    </rPh>
    <rPh sb="14" eb="16">
      <t>ブンベツ</t>
    </rPh>
    <rPh sb="17" eb="19">
      <t>ジュウキ</t>
    </rPh>
    <rPh sb="20" eb="21">
      <t>モチ</t>
    </rPh>
    <rPh sb="32" eb="35">
      <t>フチャクド</t>
    </rPh>
    <rPh sb="39" eb="40">
      <t>ワ</t>
    </rPh>
    <phoneticPr fontId="3"/>
  </si>
  <si>
    <t>引き続き現場分別を徹底する</t>
    <phoneticPr fontId="3"/>
  </si>
  <si>
    <t>振動防止のために土間に敷くコンクリートガラが不足したため、近傍の現場のものを利用した。</t>
    <rPh sb="0" eb="4">
      <t>シンドウボウシ</t>
    </rPh>
    <rPh sb="8" eb="10">
      <t>ドマ</t>
    </rPh>
    <rPh sb="11" eb="12">
      <t>シ</t>
    </rPh>
    <rPh sb="22" eb="24">
      <t>フソク</t>
    </rPh>
    <rPh sb="29" eb="31">
      <t>キンボウ</t>
    </rPh>
    <rPh sb="32" eb="34">
      <t>ゲンバ</t>
    </rPh>
    <rPh sb="38" eb="40">
      <t>リヨウ</t>
    </rPh>
    <phoneticPr fontId="3"/>
  </si>
  <si>
    <t>今後も機会が有れば資材ととして利用したい</t>
    <rPh sb="0" eb="2">
      <t>コンゴ</t>
    </rPh>
    <rPh sb="3" eb="5">
      <t>キカイ</t>
    </rPh>
    <rPh sb="6" eb="7">
      <t>ア</t>
    </rPh>
    <rPh sb="9" eb="11">
      <t>シザイ</t>
    </rPh>
    <rPh sb="15" eb="17">
      <t>リヨウ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</si>
</sst>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595438" y="2212181"/>
          <a:ext cx="423862" cy="62865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19250" y="2193925"/>
          <a:ext cx="431800" cy="64452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16" zoomScaleNormal="115" zoomScaleSheetLayoutView="100" workbookViewId="0">
      <selection activeCell="M36" sqref="M3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453</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448</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451</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3952</v>
      </c>
      <c r="Q49" s="598"/>
      <c r="R49" s="598"/>
      <c r="S49" s="598"/>
      <c r="T49" s="598"/>
      <c r="U49" s="599"/>
    </row>
    <row r="50" spans="3:23" ht="26.25" customHeight="1" x14ac:dyDescent="0.15">
      <c r="C50" s="570" t="s">
        <v>11</v>
      </c>
      <c r="D50" s="571"/>
      <c r="E50" s="572"/>
      <c r="F50" s="581" t="s">
        <v>452</v>
      </c>
      <c r="G50" s="582"/>
      <c r="H50" s="582"/>
      <c r="I50" s="582"/>
      <c r="J50" s="582"/>
      <c r="K50" s="582"/>
      <c r="L50" s="582"/>
      <c r="M50" s="582"/>
      <c r="N50" s="341" t="s">
        <v>172</v>
      </c>
      <c r="O50" s="449"/>
      <c r="P50" s="450"/>
      <c r="Q50" s="585" t="s">
        <v>448</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33290</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60</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449</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450</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8</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15248.3</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8</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4375</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454</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455</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456</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t="s">
        <v>457</v>
      </c>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t="s">
        <v>458</v>
      </c>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15248.3</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t="str">
        <f>+別紙!AA16</f>
        <v>0</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4375</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0</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25" workbookViewId="0">
      <selection activeCell="Q34" sqref="Q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横浜市内管轄内工事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800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812.5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800</v>
      </c>
      <c r="P27" s="700"/>
      <c r="Q27" s="700"/>
      <c r="R27" s="700"/>
      <c r="S27" s="49" t="s">
        <v>38</v>
      </c>
      <c r="T27" s="70"/>
      <c r="U27" s="70"/>
      <c r="X27" s="68" t="s">
        <v>39</v>
      </c>
      <c r="Y27" s="71"/>
      <c r="AG27" s="58"/>
      <c r="AH27" s="58"/>
      <c r="AI27" s="58"/>
      <c r="AJ27" s="58"/>
      <c r="AK27" s="742">
        <f>+AG18+O27</f>
        <v>800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812.5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800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topLeftCell="B9"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横浜市内管轄内工事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topLeftCell="A9"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横浜市内管轄内工事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横浜市内管轄内工事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23" workbookViewId="0">
      <selection activeCell="F24" sqref="F24:G2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横浜市内管轄内工事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v>
      </c>
      <c r="P27" s="700"/>
      <c r="Q27" s="700"/>
      <c r="R27" s="700"/>
      <c r="S27" s="49" t="s">
        <v>38</v>
      </c>
      <c r="T27" s="70"/>
      <c r="U27" s="70"/>
      <c r="X27" s="68" t="s">
        <v>39</v>
      </c>
      <c r="Y27" s="71"/>
      <c r="AG27" s="58"/>
      <c r="AH27" s="58"/>
      <c r="AI27" s="58"/>
      <c r="AJ27" s="58"/>
      <c r="AK27" s="742">
        <f>+AG18+O27</f>
        <v>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1</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6" workbookViewId="0">
      <selection activeCell="F24" sqref="F24:G2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横浜市内管轄内工事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v>
      </c>
      <c r="P27" s="700"/>
      <c r="Q27" s="700"/>
      <c r="R27" s="700"/>
      <c r="S27" s="49" t="s">
        <v>38</v>
      </c>
      <c r="T27" s="70"/>
      <c r="U27" s="70"/>
      <c r="X27" s="68" t="s">
        <v>39</v>
      </c>
      <c r="Y27" s="71"/>
      <c r="AG27" s="58"/>
      <c r="AH27" s="58"/>
      <c r="AI27" s="58"/>
      <c r="AJ27" s="58"/>
      <c r="AK27" s="742">
        <f>+AG18+O27</f>
        <v>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3</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横浜市内管轄内工事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1" zoomScale="80" zoomScaleNormal="80" workbookViewId="0">
      <selection activeCell="F24" sqref="F24:G2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横浜市内管轄内工事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3000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f>369.3+13318.9+87.2+53.4</f>
        <v>13828.8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3000</v>
      </c>
      <c r="P27" s="700"/>
      <c r="Q27" s="700"/>
      <c r="R27" s="700"/>
      <c r="S27" s="49" t="s">
        <v>38</v>
      </c>
      <c r="T27" s="70"/>
      <c r="U27" s="70"/>
      <c r="X27" s="68" t="s">
        <v>39</v>
      </c>
      <c r="Y27" s="71"/>
      <c r="AG27" s="58"/>
      <c r="AH27" s="58"/>
      <c r="AI27" s="58"/>
      <c r="AJ27" s="58"/>
      <c r="AK27" s="742">
        <f>+AG18+O27</f>
        <v>3000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f>369.3+13318.9+87.2+53.4</f>
        <v>13828.8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3000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topLeftCell="A7"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横浜市内管轄内工事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横浜市内管轄内工事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21"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横浜市内管轄内工事</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横浜市内管轄内工事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5" workbookViewId="0">
      <selection activeCell="Q34" sqref="Q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横浜市内管轄内工事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70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73.099999999999994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70</v>
      </c>
      <c r="P27" s="700"/>
      <c r="Q27" s="700"/>
      <c r="R27" s="700"/>
      <c r="S27" s="49" t="s">
        <v>38</v>
      </c>
      <c r="T27" s="70"/>
      <c r="U27" s="70"/>
      <c r="X27" s="68" t="s">
        <v>39</v>
      </c>
      <c r="Y27" s="71"/>
      <c r="AG27" s="58"/>
      <c r="AH27" s="58"/>
      <c r="AI27" s="58"/>
      <c r="AJ27" s="58"/>
      <c r="AK27" s="742">
        <f>+AG18+O27</f>
        <v>70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73.099999999999994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70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L38" sqref="L38"/>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横浜市内管轄内工事</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117.4</v>
      </c>
      <c r="M9" s="377">
        <f>IF(OR(ｷ.紙くず!F24&gt;0,ｷ.紙くず!F24&lt;0),ｷ.紙くず!F24,IF(M$19&gt;0,"0",0))</f>
        <v>1.2</v>
      </c>
      <c r="N9" s="377">
        <f>IF(OR(ｸ.木くず!F24&gt;0,ｸ.木くず!F24&lt;0),ｸ.木くず!F24,IF(N$19&gt;0,"0",0))</f>
        <v>410.4</v>
      </c>
      <c r="O9" s="377">
        <f>IF(OR(ｹ.繊維くず!F24&gt;0,ｹ.繊維くず!F24&lt;0),ｹ.繊維くず!F24,IF(O$19&gt;0,"0",0))</f>
        <v>812.5</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1.2</v>
      </c>
      <c r="T9" s="377">
        <f>IF(OR(ｾ.ｶﾞﾗｽ･ｺﾝｸﾘ･陶磁器くず!F24&gt;0,ｾ.ｶﾞﾗｽ･ｺﾝｸﾘ･陶磁器くず!F24&lt;0),ｾ.ｶﾞﾗｽ･ｺﾝｸﾘ･陶磁器くず!F24,IF(T$19&gt;0,"0",0))</f>
        <v>3.7</v>
      </c>
      <c r="U9" s="377">
        <f>IF(OR(ｿ.鉱さい!F24&gt;0,ｿ.鉱さい!F24&lt;0),ｿ.鉱さい!F24,IF(U$19&gt;0,"0",0))</f>
        <v>0</v>
      </c>
      <c r="V9" s="377">
        <f>IF(OR(ﾀ.がれき類!F24&gt;0,ﾀ.がれき類!F24&lt;0),ﾀ.がれき類!F24,IF(V$19&gt;0,"0",0))</f>
        <v>13828.8</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73.099999999999994</v>
      </c>
      <c r="AA9" s="379">
        <f>IF(SUM(G9:Z9)&gt;0,SUM(G9:Z9),IF(AA$19&gt;0,"0",0))</f>
        <v>15248.3</v>
      </c>
    </row>
    <row r="10" spans="2:27" ht="24" customHeight="1" x14ac:dyDescent="0.15">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117.4</v>
      </c>
      <c r="M14" s="383">
        <f>IF(OR(ｷ.紙くず!F29&gt;0,ｷ.紙くず!F29&lt;0),ｷ.紙くず!F29,IF(M$19&gt;0,"0",0))</f>
        <v>1.2</v>
      </c>
      <c r="N14" s="383">
        <f>IF(OR(ｸ.木くず!F29&gt;0,ｸ.木くず!F29&lt;0),ｸ.木くず!F29,IF(N$19&gt;0,"0",0))</f>
        <v>410.4</v>
      </c>
      <c r="O14" s="383">
        <f>IF(OR(ｹ.繊維くず!F29&gt;0,ｹ.繊維くず!F29&lt;0),ｹ.繊維くず!F29,IF(O$19&gt;0,"0",0))</f>
        <v>812.5</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1.2</v>
      </c>
      <c r="T14" s="383">
        <f>IF(OR(ｾ.ｶﾞﾗｽ･ｺﾝｸﾘ･陶磁器くず!F29&gt;0,ｾ.ｶﾞﾗｽ･ｺﾝｸﾘ･陶磁器くず!F29&lt;0),ｾ.ｶﾞﾗｽ･ｺﾝｸﾘ･陶磁器くず!F29,IF(T$19&gt;0,"0",0))</f>
        <v>3.7</v>
      </c>
      <c r="U14" s="383">
        <f>IF(OR(ｿ.鉱さい!F29&gt;0,ｿ.鉱さい!F29&lt;0),ｿ.鉱さい!F29,IF(U$19&gt;0,"0",0))</f>
        <v>0</v>
      </c>
      <c r="V14" s="383">
        <f>IF(OR(ﾀ.がれき類!F29&gt;0,ﾀ.がれき類!F29&lt;0),ﾀ.がれき類!F29,IF(V$19&gt;0,"0",0))</f>
        <v>13828.8</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73.099999999999994</v>
      </c>
      <c r="AA14" s="385">
        <f t="shared" si="0"/>
        <v>15248.3</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t="str">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t="str">
        <f>IF(OR(ｶ.廃ﾌﾟﾗ類!F31&gt;0,ｶ.廃ﾌﾟﾗ類!F31&lt;0),ｶ.廃ﾌﾟﾗ類!F31,IF(L$19&gt;0,"0",0))</f>
        <v>0</v>
      </c>
      <c r="M16" s="383" t="str">
        <f>IF(OR(ｷ.紙くず!F31&gt;0,ｷ.紙くず!F31&lt;0),ｷ.紙くず!F31,IF(M$19&gt;0,"0",0))</f>
        <v>0</v>
      </c>
      <c r="N16" s="383" t="str">
        <f>IF(OR(ｸ.木くず!F31&gt;0,ｸ.木くず!F31&lt;0),ｸ.木くず!F31,IF(N$19&gt;0,"0",0))</f>
        <v>0</v>
      </c>
      <c r="O16" s="383" t="str">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t="str">
        <f>IF(OR(ｽ.金属くず!F31&gt;0,ｽ.金属くず!F31&lt;0),ｽ.金属くず!F31,IF(S$19&gt;0,"0",0))</f>
        <v>0</v>
      </c>
      <c r="T16" s="383" t="str">
        <f>IF(OR(ｾ.ｶﾞﾗｽ･ｺﾝｸﾘ･陶磁器くず!F31&gt;0,ｾ.ｶﾞﾗｽ･ｺﾝｸﾘ･陶磁器くず!F31&lt;0),ｾ.ｶﾞﾗｽ･ｺﾝｸﾘ･陶磁器くず!F31,IF(T$19&gt;0,"0",0))</f>
        <v>0</v>
      </c>
      <c r="U16" s="383">
        <f>IF(OR(ｿ.鉱さい!F31&gt;0,ｿ.鉱さい!F31&lt;0),ｿ.鉱さい!F31,IF(U$19&gt;0,"0",0))</f>
        <v>0</v>
      </c>
      <c r="V16" s="383" t="str">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t="str">
        <f t="shared" si="0"/>
        <v>0</v>
      </c>
    </row>
    <row r="17" spans="2:27" ht="24" customHeight="1" x14ac:dyDescent="0.15">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0</v>
      </c>
      <c r="I19" s="389">
        <f t="shared" si="1"/>
        <v>0</v>
      </c>
      <c r="J19" s="389">
        <f t="shared" si="1"/>
        <v>0</v>
      </c>
      <c r="K19" s="389">
        <f t="shared" si="1"/>
        <v>0</v>
      </c>
      <c r="L19" s="389">
        <f t="shared" si="1"/>
        <v>100</v>
      </c>
      <c r="M19" s="389">
        <f t="shared" si="1"/>
        <v>1</v>
      </c>
      <c r="N19" s="389">
        <f t="shared" si="1"/>
        <v>400</v>
      </c>
      <c r="O19" s="389">
        <f t="shared" si="1"/>
        <v>800</v>
      </c>
      <c r="P19" s="389">
        <f t="shared" si="1"/>
        <v>0</v>
      </c>
      <c r="Q19" s="389">
        <f t="shared" si="1"/>
        <v>0</v>
      </c>
      <c r="R19" s="389">
        <f t="shared" si="1"/>
        <v>0</v>
      </c>
      <c r="S19" s="389">
        <f t="shared" si="1"/>
        <v>1</v>
      </c>
      <c r="T19" s="389">
        <f t="shared" si="1"/>
        <v>3</v>
      </c>
      <c r="U19" s="389">
        <f t="shared" si="1"/>
        <v>0</v>
      </c>
      <c r="V19" s="389">
        <f t="shared" si="1"/>
        <v>3000</v>
      </c>
      <c r="W19" s="389">
        <f t="shared" si="1"/>
        <v>0</v>
      </c>
      <c r="X19" s="389">
        <f t="shared" si="1"/>
        <v>0</v>
      </c>
      <c r="Y19" s="389">
        <f t="shared" si="1"/>
        <v>0</v>
      </c>
      <c r="Z19" s="390">
        <f t="shared" si="1"/>
        <v>70</v>
      </c>
      <c r="AA19" s="391">
        <f t="shared" ref="AA19:AA25" si="2">SUM(G19:Z19)</f>
        <v>4375</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100</v>
      </c>
      <c r="M37" s="424">
        <f t="shared" si="8"/>
        <v>1</v>
      </c>
      <c r="N37" s="424">
        <f t="shared" si="8"/>
        <v>400</v>
      </c>
      <c r="O37" s="424">
        <f t="shared" si="8"/>
        <v>800</v>
      </c>
      <c r="P37" s="424">
        <f t="shared" si="8"/>
        <v>0</v>
      </c>
      <c r="Q37" s="424">
        <f t="shared" si="8"/>
        <v>0</v>
      </c>
      <c r="R37" s="424">
        <f t="shared" si="8"/>
        <v>0</v>
      </c>
      <c r="S37" s="424">
        <f t="shared" si="8"/>
        <v>1</v>
      </c>
      <c r="T37" s="424">
        <f t="shared" si="8"/>
        <v>3</v>
      </c>
      <c r="U37" s="424">
        <f t="shared" si="8"/>
        <v>0</v>
      </c>
      <c r="V37" s="424">
        <f t="shared" si="8"/>
        <v>3000</v>
      </c>
      <c r="W37" s="424">
        <f t="shared" si="8"/>
        <v>0</v>
      </c>
      <c r="X37" s="424">
        <f t="shared" si="8"/>
        <v>0</v>
      </c>
      <c r="Y37" s="424">
        <f t="shared" si="8"/>
        <v>0</v>
      </c>
      <c r="Z37" s="425">
        <f t="shared" si="8"/>
        <v>70</v>
      </c>
      <c r="AA37" s="426">
        <f t="shared" si="4"/>
        <v>4375</v>
      </c>
    </row>
    <row r="38" spans="2:27" ht="24" customHeight="1" x14ac:dyDescent="0.15">
      <c r="B38" s="170"/>
      <c r="C38" s="776"/>
      <c r="D38" s="227"/>
      <c r="E38" s="225" t="s">
        <v>319</v>
      </c>
      <c r="F38" s="443"/>
      <c r="G38" s="415">
        <f t="shared" ref="G38:Z38" si="9">SUM(G39:G41)</f>
        <v>0</v>
      </c>
      <c r="H38" s="415">
        <f t="shared" si="9"/>
        <v>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0</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0</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100</v>
      </c>
      <c r="M42" s="421">
        <f>+ｷ.紙くず!$Q$33</f>
        <v>1</v>
      </c>
      <c r="N42" s="421">
        <f>+ｸ.木くず!$Q$33</f>
        <v>400</v>
      </c>
      <c r="O42" s="421">
        <f>+ｹ.繊維くず!$Q$33</f>
        <v>800</v>
      </c>
      <c r="P42" s="421">
        <f>+ｺ.動植物性残さ!$Q$33</f>
        <v>0</v>
      </c>
      <c r="Q42" s="421">
        <f>+ｻ.動物系固形不要物!$Q$33</f>
        <v>0</v>
      </c>
      <c r="R42" s="421">
        <f>+ｼ.ｺﾞﾑくず!$Q$33</f>
        <v>0</v>
      </c>
      <c r="S42" s="421">
        <f>+ｽ.金属くず!$Q$33</f>
        <v>1</v>
      </c>
      <c r="T42" s="421">
        <f>+ｾ.ｶﾞﾗｽ･ｺﾝｸﾘ･陶磁器くず!$Q$33</f>
        <v>3</v>
      </c>
      <c r="U42" s="421">
        <f>+ｿ.鉱さい!$Q$33</f>
        <v>0</v>
      </c>
      <c r="V42" s="421">
        <f>+ﾀ.がれき類!$Q$33</f>
        <v>3000</v>
      </c>
      <c r="W42" s="421">
        <f>+ﾁ.動物のふん尿!$Q$33</f>
        <v>0</v>
      </c>
      <c r="X42" s="421">
        <f>+ﾂ.動物の死体!$Q$33</f>
        <v>0</v>
      </c>
      <c r="Y42" s="421">
        <f>+ﾃ.ばいじん!$Q$33</f>
        <v>0</v>
      </c>
      <c r="Z42" s="422">
        <f>+ﾄ.混合廃棄物その他!$Q$33</f>
        <v>70</v>
      </c>
      <c r="AA42" s="423">
        <f>SUM(G42:Z42)</f>
        <v>4375</v>
      </c>
    </row>
    <row r="43" spans="2:27" ht="24" customHeight="1" x14ac:dyDescent="0.15">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100</v>
      </c>
      <c r="M43" s="427">
        <f>+ｷ.紙くず!$AK$27</f>
        <v>1</v>
      </c>
      <c r="N43" s="427">
        <f>+ｸ.木くず!$AK$27</f>
        <v>400</v>
      </c>
      <c r="O43" s="427">
        <f>+ｹ.繊維くず!$AK$27</f>
        <v>800</v>
      </c>
      <c r="P43" s="427">
        <f>+ｺ.動植物性残さ!$AK$27</f>
        <v>0</v>
      </c>
      <c r="Q43" s="427">
        <f>+ｻ.動物系固形不要物!$AK$27</f>
        <v>0</v>
      </c>
      <c r="R43" s="427">
        <f>+ｼ.ｺﾞﾑくず!$AK$27</f>
        <v>0</v>
      </c>
      <c r="S43" s="427">
        <f>+ｽ.金属くず!$AK$27</f>
        <v>1</v>
      </c>
      <c r="T43" s="427">
        <f>+ｾ.ｶﾞﾗｽ･ｺﾝｸﾘ･陶磁器くず!$AK$27</f>
        <v>3</v>
      </c>
      <c r="U43" s="427">
        <f>+ｿ.鉱さい!$AK$27</f>
        <v>0</v>
      </c>
      <c r="V43" s="427">
        <f>+ﾀ.がれき類!$AK$27</f>
        <v>3000</v>
      </c>
      <c r="W43" s="427">
        <f>+ﾁ.動物のふん尿!$AK$27</f>
        <v>0</v>
      </c>
      <c r="X43" s="427">
        <f>+ﾂ.動物の死体!$AK$27</f>
        <v>0</v>
      </c>
      <c r="Y43" s="427">
        <f>+ﾃ.ばいじん!$AK$27</f>
        <v>0</v>
      </c>
      <c r="Z43" s="428">
        <f>+ﾄ.混合廃棄物その他!$AK$27</f>
        <v>70</v>
      </c>
      <c r="AA43" s="429">
        <f t="shared" si="4"/>
        <v>4375</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0</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217.4</v>
      </c>
      <c r="M55" s="480">
        <f t="shared" si="10"/>
        <v>2.2000000000000002</v>
      </c>
      <c r="N55" s="480">
        <f t="shared" si="10"/>
        <v>810.4</v>
      </c>
      <c r="O55" s="480">
        <f t="shared" si="10"/>
        <v>1612.5</v>
      </c>
      <c r="P55" s="480">
        <f t="shared" si="10"/>
        <v>0</v>
      </c>
      <c r="Q55" s="480">
        <f t="shared" si="10"/>
        <v>0</v>
      </c>
      <c r="R55" s="480">
        <f t="shared" si="10"/>
        <v>0</v>
      </c>
      <c r="S55" s="480">
        <f t="shared" si="10"/>
        <v>2.2000000000000002</v>
      </c>
      <c r="T55" s="480">
        <f t="shared" si="10"/>
        <v>6.7</v>
      </c>
      <c r="U55" s="480">
        <f t="shared" si="10"/>
        <v>0</v>
      </c>
      <c r="V55" s="480">
        <f t="shared" si="10"/>
        <v>16828.8</v>
      </c>
      <c r="W55" s="480">
        <f t="shared" si="10"/>
        <v>0</v>
      </c>
      <c r="X55" s="480">
        <f t="shared" si="10"/>
        <v>0</v>
      </c>
      <c r="Y55" s="480">
        <f t="shared" si="10"/>
        <v>0</v>
      </c>
      <c r="Z55" s="480">
        <f t="shared" si="10"/>
        <v>143.1</v>
      </c>
      <c r="AA55" s="481">
        <f>+AA9+AA19+AA20</f>
        <v>19623.3</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7年  6 月   11日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神奈川県川崎市麻生区万福寺1-1-1</v>
      </c>
      <c r="M16" s="851"/>
      <c r="N16" s="851"/>
      <c r="O16" s="851"/>
      <c r="P16" s="851"/>
      <c r="Q16" s="851"/>
      <c r="R16" s="851"/>
      <c r="S16" s="851"/>
      <c r="T16" s="851"/>
      <c r="U16" s="282"/>
    </row>
    <row r="17" spans="1:21" ht="26.25" customHeight="1" x14ac:dyDescent="0.15">
      <c r="C17" s="86"/>
      <c r="I17" s="25"/>
      <c r="J17" s="25" t="s">
        <v>7</v>
      </c>
      <c r="K17" s="25"/>
      <c r="L17" s="851" t="str">
        <f>+表紙!L41</f>
        <v>三井住建道路（株）開発環境事業部　執行役員開発環境事業部長　中道純二</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044-322-8300</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横浜市内管轄内工事</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3952</v>
      </c>
      <c r="Q25" s="823"/>
      <c r="R25" s="823"/>
      <c r="S25" s="823"/>
      <c r="T25" s="823"/>
      <c r="U25" s="824"/>
    </row>
    <row r="26" spans="1:21" ht="26.25" customHeight="1" x14ac:dyDescent="0.15">
      <c r="C26" s="570" t="s">
        <v>11</v>
      </c>
      <c r="D26" s="571"/>
      <c r="E26" s="572"/>
      <c r="F26" s="838" t="str">
        <f>+表紙!F50</f>
        <v>横浜市内管轄区域内</v>
      </c>
      <c r="G26" s="839"/>
      <c r="H26" s="839"/>
      <c r="I26" s="839"/>
      <c r="J26" s="839"/>
      <c r="K26" s="839"/>
      <c r="L26" s="839"/>
      <c r="M26" s="839"/>
      <c r="N26" s="341" t="s">
        <v>172</v>
      </c>
      <c r="O26"/>
      <c r="P26"/>
      <c r="Q26" s="833" t="str">
        <f>IF(+表紙!Q50="","",+表紙!Q50)</f>
        <v>044-322-8300</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33290</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60</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8</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15248.3</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4375</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現場での分別を徹底する</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内装解体時における手作業での分別、重機を用いたコンクリートガラと付着土のふるい分け</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引き続き現場分別を徹底する</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振動防止のために土間に敷くコンクリートガラが不足したため、近傍の現場のものを利用した。</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今後も機会が有れば資材ととして利用したい</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15248.3</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t="str">
        <f>+表紙!K210</f>
        <v>0</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4375</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0</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27"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横浜市内管轄内工事</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横浜市内管轄内工事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横浜市内管轄内工事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横浜市内管轄内工事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4" zoomScale="90" zoomScaleNormal="90" workbookViewId="0">
      <selection activeCell="Q33" sqref="Q33:T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横浜市内管轄内工事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117.4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100</v>
      </c>
      <c r="P27" s="700"/>
      <c r="Q27" s="700"/>
      <c r="R27" s="700"/>
      <c r="S27" s="49" t="s">
        <v>38</v>
      </c>
      <c r="T27" s="70"/>
      <c r="U27" s="70"/>
      <c r="X27" s="68" t="s">
        <v>39</v>
      </c>
      <c r="Y27" s="71"/>
      <c r="AG27" s="58"/>
      <c r="AH27" s="58"/>
      <c r="AI27" s="58"/>
      <c r="AJ27" s="58"/>
      <c r="AK27" s="742">
        <f>+AG18+O27</f>
        <v>100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117.4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100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9" workbookViewId="0">
      <selection activeCell="Q34" sqref="Q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横浜市内管轄内工事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v>
      </c>
      <c r="P27" s="700"/>
      <c r="Q27" s="700"/>
      <c r="R27" s="700"/>
      <c r="S27" s="49" t="s">
        <v>38</v>
      </c>
      <c r="T27" s="70"/>
      <c r="U27" s="70"/>
      <c r="X27" s="68" t="s">
        <v>39</v>
      </c>
      <c r="Y27" s="71"/>
      <c r="AG27" s="58"/>
      <c r="AH27" s="58"/>
      <c r="AI27" s="58"/>
      <c r="AJ27" s="58"/>
      <c r="AK27" s="742">
        <f>+AG18+O27</f>
        <v>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1</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26" workbookViewId="0">
      <selection activeCell="Q34" sqref="Q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横浜市内管轄内工事</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400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410.4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400</v>
      </c>
      <c r="P27" s="700"/>
      <c r="Q27" s="700"/>
      <c r="R27" s="700"/>
      <c r="S27" s="49" t="s">
        <v>38</v>
      </c>
      <c r="T27" s="70"/>
      <c r="U27" s="70"/>
      <c r="X27" s="68" t="s">
        <v>39</v>
      </c>
      <c r="Y27" s="71"/>
      <c r="AG27" s="58"/>
      <c r="AH27" s="58"/>
      <c r="AI27" s="58"/>
      <c r="AJ27" s="58"/>
      <c r="AK27" s="742">
        <f>+AG18+O27</f>
        <v>400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410.4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400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2025-06-16T02:10:30Z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