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18C9903F-315E-4D51-9672-AA6D3A155683}" xr6:coauthVersionLast="47" xr6:coauthVersionMax="47" xr10:uidLastSave="{00000000-0000-0000-0000-000000000000}"/>
  <bookViews>
    <workbookView xWindow="-120" yWindow="-120" windowWidth="29040" windowHeight="15840" tabRatio="808" firstSheet="1"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H31" i="87" l="1"/>
  <c r="N49" i="94"/>
  <c r="M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<sst xmlns="http://schemas.openxmlformats.org/spreadsheetml/2006/main" count="3304" uniqueCount="470">
  <si>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</si>
  <si>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</si>
  <si>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</si>
  <si>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</si>
  <si>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</si>
  <si>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</si>
  <si>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</si>
  <si>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</si>
  <si>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</si>
  <si>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</si>
  <si>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</si>
  <si>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</si>
  <si>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</si>
  <si>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</si>
  <si>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</si>
  <si>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</si>
  <si>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</si>
  <si>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</si>
  <si>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</si>
  <si>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</si>
  <si>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</si>
  <si>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</si>
  <si>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</si>
  <si>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</si>
  <si>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</si>
  <si>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</si>
  <si>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</si>
  <si>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</si>
  <si>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</si>
  <si>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</si>
  <si>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</si>
  <si>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</si>
  <si>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</si>
  <si>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</si>
  <si>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</si>
  <si>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</si>
  <si>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</si>
  <si>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</si>
  <si>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</si>
  <si>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</si>
  <si>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</si>
  <si>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</si>
  <si>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</si>
  <si>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</si>
  <si>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</si>
  <si>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</si>
  <si>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</si>
  <si>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</si>
  <si>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</si>
  <si>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</si>
  <si>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</si>
  <si>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</si>
  <si>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</si>
  <si>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</si>
  <si>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</si>
  <si>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</si>
  <si>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</si>
  <si>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</si>
  <si>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</si>
  <si>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</si>
  <si>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</si>
  <si>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</si>
  <si>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</si>
  <si>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</si>
  <si>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</si>
  <si>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</si>
  <si>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</si>
  <si>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</si>
  <si>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</si>
  <si>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</si>
  <si>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</si>
  <si>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</si>
  <si>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</si>
  <si>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</si>
  <si>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</si>
  <si>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</si>
  <si>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</si>
  <si>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</si>
  <si>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</si>
  <si>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</si>
  <si>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</si>
  <si>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</si>
  <si>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</si>
  <si>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</si>
  <si>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</si>
  <si>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</si>
  <si>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</si>
  <si>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</si>
  <si>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</si>
  <si>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</si>
  <si>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</si>
  <si>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</si>
  <si>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</si>
  <si>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</si>
  <si>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</si>
  <si>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</si>
  <si>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</si>
  <si>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</si>
  <si>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</si>
  <si>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</si>
  <si>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</si>
  <si>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</si>
  <si>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</si>
  <si>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</si>
  <si>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</si>
  <si>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</si>
  <si>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</si>
  <si>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</si>
  <si>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</si>
  <si>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</si>
  <si>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</si>
  <si>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</si>
  <si>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</si>
  <si>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</si>
  <si>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</si>
  <si>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</si>
  <si>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</si>
  <si>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</si>
  <si>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</si>
  <si>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</si>
  <si>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</si>
  <si>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</si>
  <si>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</si>
  <si>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</si>
  <si>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</si>
  <si>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</si>
  <si>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</si>
  <si>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</si>
  <si>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</si>
  <si>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</si>
  <si>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</si>
  <si>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</si>
  <si>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</si>
  <si>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</si>
  <si>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</si>
  <si>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</si>
  <si>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</si>
  <si>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</si>
  <si>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</si>
  <si>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</si>
  <si>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</si>
  <si>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</si>
  <si>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</si>
  <si>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</si>
  <si>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</si>
  <si>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</si>
  <si>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</si>
  <si>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</si>
  <si>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</si>
  <si>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</si>
  <si>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</si>
  <si>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</si>
  <si>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</si>
  <si>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</si>
  <si>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</si>
  <si>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</si>
  <si>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</si>
  <si>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</si>
  <si>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</si>
  <si>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</si>
  <si>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</si>
  <si>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</si>
  <si>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</si>
  <si>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</si>
  <si>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</si>
  <si>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</si>
  <si>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</si>
  <si>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</si>
  <si>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</si>
  <si>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</si>
  <si>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</si>
  <si>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</si>
  <si>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</si>
  <si>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</si>
  <si>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</si>
  <si>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</si>
  <si>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</si>
  <si>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</si>
  <si>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</si>
  <si>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</si>
  <si>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</si>
  <si>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</si>
  <si>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</si>
  <si>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</si>
  <si>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</si>
  <si>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</si>
  <si>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</si>
  <si>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</si>
  <si>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</si>
  <si>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</si>
  <si>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</si>
  <si>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</si>
  <si>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</si>
  <si>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</si>
  <si>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</si>
  <si>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</si>
  <si>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</si>
  <si>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</si>
  <si>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</si>
  <si>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</si>
  <si>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</si>
  <si>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</si>
  <si>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</si>
  <si>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</si>
  <si>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</si>
  <si>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</si>
  <si>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</si>
  <si>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</si>
  <si>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</si>
  <si>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</si>
  <si>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</si>
  <si>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</si>
  <si>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</si>
  <si>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</si>
  <si>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</si>
  <si>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</si>
  <si>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</si>
  <si>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</si>
  <si>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</si>
  <si>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</si>
  <si>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</si>
  <si>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</si>
  <si>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</si>
  <si>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</si>
  <si>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</si>
  <si>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</si>
  <si>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</si>
  <si>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</si>
  <si>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</si>
  <si>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</si>
  <si>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</si>
  <si>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</si>
  <si>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</si>
  <si>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</si>
  <si>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</si>
  <si>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</si>
  <si>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</si>
  <si>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</si>
  <si>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</si>
  <si>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</si>
  <si>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</si>
  <si>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</si>
  <si>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</si>
  <si>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</si>
  <si>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</si>
  <si>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</si>
  <si>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</si>
  <si>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</si>
  <si>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</si>
  <si>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</si>
  <si>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</si>
  <si>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</si>
  <si>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</si>
  <si>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</si>
  <si>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</si>
  <si>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</si>
  <si>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</si>
  <si>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</si>
  <si>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</si>
  <si>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</si>
  <si>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</si>
  <si>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</si>
  <si>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</si>
  <si>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</si>
  <si>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</si>
  <si>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</si>
  <si>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</si>
  <si>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</si>
  <si>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</si>
  <si>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</si>
  <si>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</si>
  <si>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</si>
  <si>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</si>
  <si>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</si>
  <si>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</si>
  <si>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</si>
  <si>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</si>
  <si>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</si>
  <si>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</si>
  <si>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</si>
  <si>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</si>
  <si>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</si>
  <si>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</si>
  <si>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</si>
  <si>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</si>
  <si>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</si>
  <si>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</si>
  <si>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</si>
  <si>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</si>
  <si>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</si>
  <si>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</si>
  <si>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</si>
  <si>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</si>
  <si>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</si>
  <si>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</si>
  <si>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</si>
  <si>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</si>
  <si>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</si>
  <si>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</si>
  <si>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</si>
  <si>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</si>
  <si>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</si>
  <si>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</si>
  <si>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</si>
  <si>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</si>
  <si>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</si>
  <si>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</si>
  <si>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</si>
  <si>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</si>
  <si>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</si>
  <si>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</si>
  <si>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</si>
  <si>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</si>
  <si>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</si>
  <si>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</si>
  <si>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</si>
  <si>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</si>
  <si>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</si>
  <si>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</si>
  <si>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</si>
  <si>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</si>
  <si>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</si>
  <si>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</si>
  <si>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</si>
  <si>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</si>
  <si>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</si>
  <si>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</si>
  <si>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</si>
  <si>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</si>
  <si>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</si>
  <si>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</si>
  <si>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</si>
  <si>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</si>
  <si>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</si>
  <si>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</si>
  <si>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</si>
  <si>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</si>
  <si>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</si>
  <si>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</si>
  <si>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</si>
  <si>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</si>
  <si>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</si>
  <si>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</si>
  <si>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</si>
  <si>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</si>
  <si>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</si>
  <si>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</si>
  <si>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</si>
  <si>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</si>
  <si>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</si>
  <si>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</si>
  <si>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</si>
  <si>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</si>
  <si>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</si>
  <si>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</si>
  <si>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</si>
  <si>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</si>
  <si>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</si>
  <si>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</si>
  <si>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</si>
  <si>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</si>
  <si>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</si>
  <si>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</si>
  <si>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</si>
  <si>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</si>
  <si>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</si>
  <si>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</si>
  <si>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</si>
  <si>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</si>
  <si>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</si>
  <si>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</si>
  <si>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</si>
  <si>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</si>
  <si>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</si>
  <si>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</si>
  <si>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</si>
  <si>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</si>
  <si>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</si>
  <si>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</si>
  <si>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</si>
  <si>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</si>
  <si>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</si>
  <si>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</si>
  <si>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</si>
  <si>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</si>
  <si>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</si>
  <si>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</si>
  <si>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</si>
  <si>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</si>
  <si>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</si>
  <si>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</si>
  <si>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</si>
  <si>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</si>
  <si>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</si>
  <si>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</si>
  <si>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</si>
  <si>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</si>
  <si>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</si>
  <si>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</si>
  <si>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</si>
  <si>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</si>
  <si>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</si>
  <si>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</si>
  <si>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</si>
  <si>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</si>
  <si>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</si>
  <si>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</si>
  <si>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</si>
  <si>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</si>
  <si>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</si>
  <si>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</si>
  <si>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</si>
  <si>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</si>
  <si>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</si>
  <si>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</si>
  <si>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</si>
  <si>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</si>
  <si>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</si>
  <si>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</si>
  <si>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</si>
  <si>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</si>
  <si>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</si>
  <si>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</si>
  <si>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</si>
  <si>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</si>
  <si>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</si>
  <si>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</si>
  <si>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</si>
  <si>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</si>
  <si>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</si>
  <si>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</si>
  <si>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</si>
  <si>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</si>
  <si>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</si>
  <si>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</si>
  <si>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</si>
  <si>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</si>
  <si>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</si>
  <si>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</si>
  <si>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</si>
  <si>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</si>
  <si>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</si>
  <si>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</si>
  <si>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</si>
  <si>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</si>
  <si>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</si>
  <si>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</si>
  <si>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</si>
  <si>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</si>
  <si>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</si>
  <si>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</si>
  <si>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</si>
  <si>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</si>
  <si>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</si>
  <si>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</si>
  <si>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</si>
  <si>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</si>
  <si>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</si>
  <si>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</si>
  <si>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</si>
  <si>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</si>
  <si>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</si>
  <si>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</si>
  <si>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</si>
  <si>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神奈川県横浜市戸塚区品濃町845-3</t>
  </si>
  <si>
    <t>横浜総合建設　株式会社　
代表取締役　安西　伸司</t>
  </si>
  <si>
    <t>045-383-9240</t>
    <phoneticPr fontId="3"/>
  </si>
  <si>
    <t>横浜総合建設　株式会社</t>
  </si>
  <si>
    <t>07：職別工事業（設備工事業を除く）</t>
  </si>
  <si>
    <t>令和  7  年  6  月  18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</si>
</sst>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38" fontId="1" fillId="0" borderId="0" applyFont="0" applyFill="0" applyBorder="0" applyAlignment="0" applyProtection="0">
      <alignment vertical="center"/>
    </xf>
    <xf numFmtId="0" fontId="1"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6" fillId="0" borderId="156" xfId="0" applyFont="1" applyBorder="1">
      <alignmen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6"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5" borderId="0" xfId="6"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5" borderId="78" xfId="6" applyFont="1" applyFill="1" applyBorder="1" applyAlignment="1" applyProtection="1">
      <alignment horizontal="left" vertical="center" wrapText="1"/>
      <protection locked="0"/>
    </xf>
    <xf numFmtId="0" fontId="4" fillId="5" borderId="1" xfId="6"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6" applyFont="1" applyFill="1" applyBorder="1" applyAlignment="1" applyProtection="1">
      <alignment vertical="center" wrapText="1"/>
      <protection locked="0"/>
    </xf>
    <xf numFmtId="0" fontId="4" fillId="5" borderId="1" xfId="6" applyFont="1" applyFill="1" applyBorder="1" applyAlignment="1" applyProtection="1">
      <alignment vertical="center" wrapText="1"/>
      <protection locked="0"/>
    </xf>
    <xf numFmtId="0" fontId="4" fillId="5" borderId="81" xfId="6" applyFont="1" applyFill="1" applyBorder="1" applyAlignment="1" applyProtection="1">
      <alignment vertical="center" wrapText="1"/>
      <protection locked="0"/>
    </xf>
    <xf numFmtId="0" fontId="4" fillId="5" borderId="13" xfId="6" applyFont="1" applyFill="1" applyBorder="1" applyAlignment="1" applyProtection="1">
      <alignment vertical="center" wrapTex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7">
    <cellStyle name="桁区切り" xfId="1" builtinId="6"/>
    <cellStyle name="桁区切り 2" xfId="5" xr:uid="{15E9BFD4-80FC-4096-BB6D-058BB03C763D}"/>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 name="標準_○×様式02_産廃計画書（様式２の２）_Form-jishu 2" xfId="6" xr:uid="{DF47F9B5-B64B-4D8A-AF15-E1A2E2D6FDA3}"/>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76" zoomScaleNormal="100" zoomScaleSheetLayoutView="100" workbookViewId="0">
      <selection activeCell="L71" sqref="L7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2" t="s">
        <v>343</v>
      </c>
      <c r="D17" s="523"/>
      <c r="E17" s="523"/>
      <c r="F17" s="523"/>
      <c r="G17" s="523"/>
      <c r="H17" s="523"/>
      <c r="I17" s="523"/>
      <c r="J17" s="523"/>
      <c r="K17" s="523"/>
      <c r="L17" s="523"/>
      <c r="M17" s="523"/>
      <c r="N17" s="523"/>
      <c r="O17" s="523"/>
      <c r="P17" s="523"/>
      <c r="Q17" s="523"/>
      <c r="R17" s="523"/>
      <c r="S17" s="280"/>
      <c r="T17" s="280"/>
      <c r="U17" s="280"/>
      <c r="V17" s="280"/>
      <c r="W17" s="280"/>
      <c r="X17" s="280"/>
      <c r="Y17" s="275"/>
    </row>
    <row r="19" spans="1:25" ht="13.5">
      <c r="C19" s="20" t="s">
        <v>3</v>
      </c>
      <c r="Q19" s="20"/>
      <c r="R19" s="20"/>
      <c r="S19" s="88"/>
    </row>
    <row r="20" spans="1:25" ht="13.5">
      <c r="C20" s="520"/>
      <c r="D20" s="521"/>
      <c r="E20" s="20" t="s">
        <v>49</v>
      </c>
      <c r="Q20" s="20"/>
      <c r="R20" s="88"/>
      <c r="S20" s="88"/>
    </row>
    <row r="21" spans="1:25" ht="13.5">
      <c r="C21" s="524" t="s">
        <v>354</v>
      </c>
      <c r="D21" s="525"/>
      <c r="E21" s="20" t="s">
        <v>344</v>
      </c>
      <c r="Q21" s="20"/>
      <c r="R21" s="88"/>
      <c r="S21" s="88"/>
    </row>
    <row r="22" spans="1:25" ht="13.5">
      <c r="C22" s="539" t="s">
        <v>355</v>
      </c>
      <c r="D22" s="540"/>
      <c r="E22" s="20" t="s">
        <v>1</v>
      </c>
      <c r="Q22" s="20"/>
      <c r="R22" s="88"/>
      <c r="S22" s="88"/>
    </row>
    <row r="23" spans="1:25" ht="13.5">
      <c r="C23" s="541" t="s">
        <v>356</v>
      </c>
      <c r="D23" s="542"/>
      <c r="E23" s="20" t="s">
        <v>46</v>
      </c>
      <c r="Q23" s="20"/>
      <c r="R23" s="20"/>
      <c r="S23" s="88"/>
    </row>
    <row r="24" spans="1:25" ht="13.5">
      <c r="C24" s="543" t="s">
        <v>357</v>
      </c>
      <c r="D24" s="544"/>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6" t="s">
        <v>326</v>
      </c>
      <c r="N27" s="96" t="s">
        <v>112</v>
      </c>
      <c r="O27" s="97" t="s">
        <v>113</v>
      </c>
      <c r="Q27" s="20"/>
      <c r="R27" s="20"/>
      <c r="S27" s="88"/>
    </row>
    <row r="28" spans="1:25" ht="20.100000000000001" customHeight="1" thickBot="1">
      <c r="A28" s="22">
        <f>+R86</f>
        <v>0</v>
      </c>
      <c r="C28" s="21" t="s">
        <v>295</v>
      </c>
      <c r="M28" s="527"/>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1" t="s">
        <v>296</v>
      </c>
      <c r="D31" s="492"/>
      <c r="E31" s="492"/>
      <c r="F31" s="492"/>
      <c r="G31" s="492"/>
      <c r="H31" s="492"/>
      <c r="I31" s="492"/>
      <c r="J31" s="492"/>
      <c r="K31" s="492"/>
      <c r="L31" s="492"/>
      <c r="M31" s="492"/>
      <c r="N31" s="492"/>
      <c r="O31" s="493"/>
      <c r="P31" s="20"/>
      <c r="Q31" s="20"/>
      <c r="S31" s="20"/>
      <c r="T31" s="20"/>
      <c r="U31" s="275"/>
    </row>
    <row r="32" spans="1:25" ht="12" customHeight="1">
      <c r="C32" s="494"/>
      <c r="D32" s="495"/>
      <c r="E32" s="495"/>
      <c r="F32" s="495"/>
      <c r="G32" s="495"/>
      <c r="H32" s="495"/>
      <c r="I32" s="495"/>
      <c r="J32" s="495"/>
      <c r="K32" s="495"/>
      <c r="L32" s="495"/>
      <c r="M32" s="495"/>
      <c r="N32" s="495"/>
      <c r="O32" s="496"/>
      <c r="Q32" s="20"/>
      <c r="R32" s="20"/>
      <c r="S32" s="88"/>
    </row>
    <row r="33" spans="1:19" ht="10.15" customHeight="1">
      <c r="C33" s="78"/>
      <c r="O33" s="79"/>
      <c r="Q33" s="20"/>
      <c r="R33" s="20"/>
      <c r="S33" s="20"/>
    </row>
    <row r="34" spans="1:19" ht="14.25">
      <c r="C34" s="78"/>
      <c r="L34" s="497" t="s">
        <v>469</v>
      </c>
      <c r="M34" s="498"/>
      <c r="N34" s="498"/>
      <c r="O34" s="499"/>
      <c r="Q34" s="20"/>
      <c r="R34" s="20"/>
      <c r="S34" s="20"/>
    </row>
    <row r="35" spans="1:19" ht="11.25" customHeight="1">
      <c r="C35" s="78"/>
      <c r="O35" s="80"/>
      <c r="Q35" s="20"/>
      <c r="R35" s="20"/>
      <c r="S35" s="20"/>
    </row>
    <row r="36" spans="1:19" ht="13.5">
      <c r="C36" s="537" t="s">
        <v>41</v>
      </c>
      <c r="D36" s="538"/>
      <c r="E36" s="538"/>
      <c r="F36" s="538"/>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508" t="s">
        <v>464</v>
      </c>
      <c r="K39" s="508"/>
      <c r="L39" s="509"/>
      <c r="M39" s="509"/>
      <c r="N39" s="509"/>
      <c r="O39" s="510"/>
      <c r="Q39" s="20"/>
      <c r="R39" s="20"/>
    </row>
    <row r="40" spans="1:19" ht="26.25" customHeight="1">
      <c r="C40" s="78"/>
      <c r="H40" s="23" t="s">
        <v>7</v>
      </c>
      <c r="I40" s="23"/>
      <c r="J40" s="508" t="s">
        <v>465</v>
      </c>
      <c r="K40" s="508"/>
      <c r="L40" s="509"/>
      <c r="M40" s="509"/>
      <c r="N40" s="509"/>
      <c r="O40" s="510"/>
    </row>
    <row r="41" spans="1:19">
      <c r="C41" s="78"/>
      <c r="J41" s="21" t="s">
        <v>8</v>
      </c>
      <c r="O41" s="79"/>
    </row>
    <row r="42" spans="1:19">
      <c r="C42" s="78"/>
      <c r="J42" s="24" t="s">
        <v>9</v>
      </c>
      <c r="K42" s="24"/>
      <c r="L42" s="545" t="s">
        <v>466</v>
      </c>
      <c r="M42" s="545"/>
      <c r="N42" s="545"/>
      <c r="O42" s="546"/>
    </row>
    <row r="43" spans="1:19">
      <c r="C43" s="78"/>
      <c r="J43" s="24"/>
      <c r="K43" s="24"/>
      <c r="O43" s="79"/>
    </row>
    <row r="44" spans="1:19" ht="8.25" customHeight="1">
      <c r="C44" s="78"/>
      <c r="O44" s="79"/>
    </row>
    <row r="45" spans="1:19" ht="30" customHeight="1">
      <c r="A45" s="22">
        <v>4</v>
      </c>
      <c r="C45" s="500" t="s">
        <v>440</v>
      </c>
      <c r="D45" s="501"/>
      <c r="E45" s="501"/>
      <c r="F45" s="501"/>
      <c r="G45" s="501"/>
      <c r="H45" s="501"/>
      <c r="I45" s="501"/>
      <c r="J45" s="501"/>
      <c r="K45" s="501"/>
      <c r="L45" s="501"/>
      <c r="M45" s="501"/>
      <c r="N45" s="501"/>
      <c r="O45" s="502"/>
    </row>
    <row r="46" spans="1:19">
      <c r="C46" s="81"/>
      <c r="D46" s="25"/>
      <c r="E46" s="25"/>
      <c r="F46" s="25"/>
      <c r="G46" s="25"/>
      <c r="H46" s="25"/>
      <c r="I46" s="25"/>
      <c r="J46" s="25"/>
      <c r="K46" s="25"/>
      <c r="L46" s="25"/>
      <c r="M46" s="25"/>
      <c r="N46" s="25"/>
      <c r="O46" s="82"/>
    </row>
    <row r="47" spans="1:19" ht="18" customHeight="1">
      <c r="C47" s="531" t="s">
        <v>10</v>
      </c>
      <c r="D47" s="532"/>
      <c r="E47" s="533"/>
      <c r="F47" s="511" t="s">
        <v>467</v>
      </c>
      <c r="G47" s="512"/>
      <c r="H47" s="513"/>
      <c r="I47" s="513"/>
      <c r="J47" s="513"/>
      <c r="K47" s="513"/>
      <c r="L47" s="513"/>
      <c r="M47" s="528" t="s">
        <v>435</v>
      </c>
      <c r="N47" s="529"/>
      <c r="O47" s="530"/>
    </row>
    <row r="48" spans="1:19" ht="18" customHeight="1">
      <c r="C48" s="534"/>
      <c r="D48" s="535"/>
      <c r="E48" s="536"/>
      <c r="F48" s="514"/>
      <c r="G48" s="515"/>
      <c r="H48" s="515"/>
      <c r="I48" s="515"/>
      <c r="J48" s="515"/>
      <c r="K48" s="515"/>
      <c r="L48" s="515"/>
      <c r="M48" s="503">
        <v>3908</v>
      </c>
      <c r="N48" s="504"/>
      <c r="O48" s="505"/>
    </row>
    <row r="49" spans="3:21" ht="18" customHeight="1">
      <c r="C49" s="531" t="s">
        <v>11</v>
      </c>
      <c r="D49" s="549"/>
      <c r="E49" s="550"/>
      <c r="F49" s="516" t="s">
        <v>464</v>
      </c>
      <c r="G49" s="517"/>
      <c r="H49" s="517"/>
      <c r="I49" s="517"/>
      <c r="J49" s="517"/>
      <c r="K49" s="517"/>
      <c r="L49" s="126" t="s">
        <v>172</v>
      </c>
      <c r="M49" s="386"/>
      <c r="N49" s="506" t="s">
        <v>466</v>
      </c>
      <c r="O49" s="507"/>
    </row>
    <row r="50" spans="3:21" ht="18" customHeight="1">
      <c r="C50" s="551"/>
      <c r="D50" s="552"/>
      <c r="E50" s="553"/>
      <c r="F50" s="518"/>
      <c r="G50" s="519"/>
      <c r="H50" s="519"/>
      <c r="I50" s="519"/>
      <c r="J50" s="519"/>
      <c r="K50" s="519"/>
      <c r="L50" s="387"/>
      <c r="M50" s="547"/>
      <c r="N50" s="548"/>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3" t="s">
        <v>117</v>
      </c>
      <c r="G52" s="454"/>
      <c r="H52" s="454"/>
      <c r="I52" s="454"/>
      <c r="J52" s="30" t="s">
        <v>47</v>
      </c>
      <c r="K52" s="30"/>
      <c r="L52" s="455" t="s">
        <v>468</v>
      </c>
      <c r="M52" s="455"/>
      <c r="N52" s="456"/>
      <c r="O52" s="457"/>
    </row>
    <row r="53" spans="3:21" ht="22.5" customHeight="1">
      <c r="C53" s="295"/>
      <c r="D53" s="306" t="s">
        <v>19</v>
      </c>
      <c r="E53" s="307" t="s">
        <v>365</v>
      </c>
      <c r="F53" s="443" t="s">
        <v>366</v>
      </c>
      <c r="G53" s="444"/>
      <c r="H53" s="445"/>
      <c r="I53" s="443" t="s">
        <v>367</v>
      </c>
      <c r="J53" s="447"/>
      <c r="K53" s="452"/>
      <c r="L53" s="448"/>
      <c r="M53" s="449"/>
      <c r="N53" s="389" t="s">
        <v>368</v>
      </c>
      <c r="O53" s="390"/>
    </row>
    <row r="54" spans="3:21" ht="22.5" customHeight="1">
      <c r="C54" s="295"/>
      <c r="D54" s="294"/>
      <c r="E54" s="310"/>
      <c r="F54" s="443" t="s">
        <v>369</v>
      </c>
      <c r="G54" s="444"/>
      <c r="H54" s="445"/>
      <c r="I54" s="446" t="s">
        <v>370</v>
      </c>
      <c r="J54" s="447"/>
      <c r="K54" s="447"/>
      <c r="L54" s="448">
        <v>1007</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50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22064.5</v>
      </c>
      <c r="I63" s="240" t="s">
        <v>4</v>
      </c>
      <c r="J63" s="473" t="s">
        <v>324</v>
      </c>
      <c r="K63" s="474"/>
      <c r="L63" s="475"/>
      <c r="M63" s="468">
        <f>+別紙!AA14</f>
        <v>22064.5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2784</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21956.5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42:O42"/>
    <mergeCell ref="M50:N50"/>
    <mergeCell ref="C29:O29"/>
    <mergeCell ref="C49:E50"/>
    <mergeCell ref="C31:O32"/>
    <mergeCell ref="L34:O34"/>
    <mergeCell ref="C45:O45"/>
    <mergeCell ref="M48:O48"/>
    <mergeCell ref="N49:O49"/>
    <mergeCell ref="J39:O39"/>
    <mergeCell ref="J40:O40"/>
    <mergeCell ref="F47:L48"/>
    <mergeCell ref="F49:K50"/>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3:H53"/>
    <mergeCell ref="I53:K53"/>
    <mergeCell ref="L53:M53"/>
    <mergeCell ref="F52:I52"/>
    <mergeCell ref="L52:O52"/>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2" zoomScaleNormal="100" workbookViewId="0">
      <selection activeCell="AL32" sqref="AL32:AO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9.6999999999999993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9.6999999999999993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9.6999999999999993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9.6999999999999993</v>
      </c>
      <c r="Q27" s="612"/>
      <c r="R27" s="612"/>
      <c r="S27" s="612"/>
      <c r="T27" s="44" t="s">
        <v>38</v>
      </c>
      <c r="U27" s="64"/>
      <c r="V27" s="64"/>
      <c r="Y27" s="62" t="s">
        <v>39</v>
      </c>
      <c r="Z27" s="65"/>
      <c r="AH27" s="53"/>
      <c r="AI27" s="53"/>
      <c r="AJ27" s="53"/>
      <c r="AK27" s="53"/>
      <c r="AL27" s="575">
        <f>+AH18+P27</f>
        <v>9.6999999999999993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9.6999999999999993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9.6999999999999993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v>
      </c>
      <c r="E30" s="629"/>
      <c r="F30" s="629"/>
      <c r="G30" s="194" t="s">
        <v>198</v>
      </c>
      <c r="H30" s="607">
        <f>+AL30</f>
        <v>7.3</v>
      </c>
      <c r="I30" s="608"/>
      <c r="J30" s="194" t="s">
        <v>198</v>
      </c>
      <c r="M30" s="581"/>
      <c r="P30" s="56"/>
      <c r="R30" s="611">
        <f>+ROUND(AA28,1)+ROUND(AA29,1)+ROUND(AA30,1)</f>
        <v>9.6999999999999993</v>
      </c>
      <c r="S30" s="612"/>
      <c r="T30" s="612"/>
      <c r="U30" s="612"/>
      <c r="V30" s="44" t="s">
        <v>16</v>
      </c>
      <c r="Y30" s="613" t="s">
        <v>186</v>
      </c>
      <c r="Z30" s="614"/>
      <c r="AA30" s="569"/>
      <c r="AB30" s="570"/>
      <c r="AC30" s="570"/>
      <c r="AD30" s="570"/>
      <c r="AE30" s="570"/>
      <c r="AF30" s="44" t="s">
        <v>13</v>
      </c>
      <c r="AL30" s="561">
        <v>7.3</v>
      </c>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9.6999999999999993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3"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354.3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v>
      </c>
      <c r="E24" s="629"/>
      <c r="F24" s="629"/>
      <c r="G24" s="194" t="s">
        <v>198</v>
      </c>
      <c r="H24" s="607">
        <f>+F12</f>
        <v>354.3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354.3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354.3</v>
      </c>
      <c r="Q27" s="612"/>
      <c r="R27" s="612"/>
      <c r="S27" s="612"/>
      <c r="T27" s="44" t="s">
        <v>38</v>
      </c>
      <c r="U27" s="64"/>
      <c r="V27" s="64"/>
      <c r="Y27" s="62" t="s">
        <v>39</v>
      </c>
      <c r="Z27" s="65"/>
      <c r="AH27" s="53"/>
      <c r="AI27" s="53"/>
      <c r="AJ27" s="53"/>
      <c r="AK27" s="53"/>
      <c r="AL27" s="575">
        <f>+AH18+P27</f>
        <v>354.3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v>
      </c>
      <c r="E29" s="629"/>
      <c r="F29" s="629"/>
      <c r="G29" s="194" t="s">
        <v>198</v>
      </c>
      <c r="H29" s="607">
        <f>+AL27</f>
        <v>354.3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90</v>
      </c>
      <c r="E30" s="629"/>
      <c r="F30" s="629"/>
      <c r="G30" s="194" t="s">
        <v>198</v>
      </c>
      <c r="H30" s="607">
        <f>+AL30</f>
        <v>261.2</v>
      </c>
      <c r="I30" s="608"/>
      <c r="J30" s="194" t="s">
        <v>198</v>
      </c>
      <c r="M30" s="581"/>
      <c r="P30" s="56"/>
      <c r="R30" s="611">
        <f>+ROUND(AA28,1)+ROUND(AA29,1)+ROUND(AA30,1)</f>
        <v>354.3</v>
      </c>
      <c r="S30" s="612"/>
      <c r="T30" s="612"/>
      <c r="U30" s="612"/>
      <c r="V30" s="44" t="s">
        <v>16</v>
      </c>
      <c r="Y30" s="613" t="s">
        <v>186</v>
      </c>
      <c r="Z30" s="614"/>
      <c r="AA30" s="569"/>
      <c r="AB30" s="570"/>
      <c r="AC30" s="570"/>
      <c r="AD30" s="570"/>
      <c r="AE30" s="570"/>
      <c r="AF30" s="44" t="s">
        <v>13</v>
      </c>
      <c r="AL30" s="561">
        <v>261.2</v>
      </c>
      <c r="AM30" s="562"/>
      <c r="AN30" s="562"/>
      <c r="AO30" s="562"/>
      <c r="AP30" s="52" t="s">
        <v>13</v>
      </c>
      <c r="AS30" s="606"/>
      <c r="AT30" s="603"/>
      <c r="AU30" s="603"/>
      <c r="AV30" s="604"/>
      <c r="AW30" s="405"/>
    </row>
    <row r="31" spans="2:49" ht="27" customHeight="1" thickTop="1" thickBot="1">
      <c r="B31" s="640" t="s">
        <v>226</v>
      </c>
      <c r="C31" s="641"/>
      <c r="D31" s="629">
        <v>200</v>
      </c>
      <c r="E31" s="629"/>
      <c r="F31" s="629"/>
      <c r="G31" s="194" t="s">
        <v>198</v>
      </c>
      <c r="H31" s="607">
        <f>+AS24</f>
        <v>354.3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9"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13467.6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13000</v>
      </c>
      <c r="E24" s="629"/>
      <c r="F24" s="629"/>
      <c r="G24" s="194" t="s">
        <v>198</v>
      </c>
      <c r="H24" s="607">
        <f>+F12</f>
        <v>13467.6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13467.6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13467.6</v>
      </c>
      <c r="Q27" s="612"/>
      <c r="R27" s="612"/>
      <c r="S27" s="612"/>
      <c r="T27" s="44" t="s">
        <v>38</v>
      </c>
      <c r="U27" s="64"/>
      <c r="V27" s="64"/>
      <c r="Y27" s="62" t="s">
        <v>39</v>
      </c>
      <c r="Z27" s="65"/>
      <c r="AH27" s="53"/>
      <c r="AI27" s="53"/>
      <c r="AJ27" s="53"/>
      <c r="AK27" s="53"/>
      <c r="AL27" s="575">
        <f>+AH18+P27</f>
        <v>13467.6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13467.6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13000</v>
      </c>
      <c r="E29" s="629"/>
      <c r="F29" s="629"/>
      <c r="G29" s="194" t="s">
        <v>198</v>
      </c>
      <c r="H29" s="607">
        <f>+AL27</f>
        <v>13467.6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90</v>
      </c>
      <c r="E30" s="629"/>
      <c r="F30" s="629"/>
      <c r="G30" s="194" t="s">
        <v>198</v>
      </c>
      <c r="H30" s="607">
        <f>+AL30</f>
        <v>166.6</v>
      </c>
      <c r="I30" s="608"/>
      <c r="J30" s="194" t="s">
        <v>198</v>
      </c>
      <c r="M30" s="581"/>
      <c r="P30" s="56"/>
      <c r="R30" s="611">
        <f>+ROUND(AA28,1)+ROUND(AA29,1)+ROUND(AA30,1)</f>
        <v>13467.6</v>
      </c>
      <c r="S30" s="612"/>
      <c r="T30" s="612"/>
      <c r="U30" s="612"/>
      <c r="V30" s="44" t="s">
        <v>16</v>
      </c>
      <c r="Y30" s="613" t="s">
        <v>186</v>
      </c>
      <c r="Z30" s="614"/>
      <c r="AA30" s="569"/>
      <c r="AB30" s="570"/>
      <c r="AC30" s="570"/>
      <c r="AD30" s="570"/>
      <c r="AE30" s="570"/>
      <c r="AF30" s="44" t="s">
        <v>13</v>
      </c>
      <c r="AL30" s="561">
        <v>166.6</v>
      </c>
      <c r="AM30" s="562"/>
      <c r="AN30" s="562"/>
      <c r="AO30" s="562"/>
      <c r="AP30" s="52" t="s">
        <v>13</v>
      </c>
      <c r="AS30" s="606"/>
      <c r="AT30" s="603"/>
      <c r="AU30" s="603"/>
      <c r="AV30" s="604"/>
      <c r="AW30" s="405"/>
    </row>
    <row r="31" spans="2:49" ht="27" customHeight="1" thickTop="1" thickBot="1">
      <c r="B31" s="640" t="s">
        <v>226</v>
      </c>
      <c r="C31" s="641"/>
      <c r="D31" s="629">
        <v>12900</v>
      </c>
      <c r="E31" s="629"/>
      <c r="F31" s="629"/>
      <c r="G31" s="194" t="s">
        <v>198</v>
      </c>
      <c r="H31" s="607">
        <f>+AS24</f>
        <v>13467.6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3"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横浜総合建設　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2" zoomScaleNormal="100" workbookViewId="0">
      <selection activeCell="AL32" sqref="AL32:AO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907.3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1500</v>
      </c>
      <c r="E24" s="629"/>
      <c r="F24" s="629"/>
      <c r="G24" s="194" t="s">
        <v>198</v>
      </c>
      <c r="H24" s="607">
        <f>+F12</f>
        <v>907.3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907.3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907.3</v>
      </c>
      <c r="Q27" s="612"/>
      <c r="R27" s="612"/>
      <c r="S27" s="612"/>
      <c r="T27" s="44" t="s">
        <v>38</v>
      </c>
      <c r="U27" s="64"/>
      <c r="V27" s="64"/>
      <c r="Y27" s="62" t="s">
        <v>39</v>
      </c>
      <c r="Z27" s="65"/>
      <c r="AH27" s="53"/>
      <c r="AI27" s="53"/>
      <c r="AJ27" s="53"/>
      <c r="AK27" s="53"/>
      <c r="AL27" s="575">
        <f>+AH18+P27</f>
        <v>907.3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907.3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1500</v>
      </c>
      <c r="E29" s="629"/>
      <c r="F29" s="629"/>
      <c r="G29" s="194" t="s">
        <v>198</v>
      </c>
      <c r="H29" s="607">
        <f>+AL27</f>
        <v>907.3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20</v>
      </c>
      <c r="E30" s="629"/>
      <c r="F30" s="629"/>
      <c r="G30" s="194" t="s">
        <v>198</v>
      </c>
      <c r="H30" s="607">
        <f>+AL30</f>
        <v>2.5</v>
      </c>
      <c r="I30" s="608"/>
      <c r="J30" s="194" t="s">
        <v>198</v>
      </c>
      <c r="M30" s="581"/>
      <c r="P30" s="56"/>
      <c r="R30" s="611">
        <f>+ROUND(AA28,1)+ROUND(AA29,1)+ROUND(AA30,1)</f>
        <v>907.3</v>
      </c>
      <c r="S30" s="612"/>
      <c r="T30" s="612"/>
      <c r="U30" s="612"/>
      <c r="V30" s="44" t="s">
        <v>16</v>
      </c>
      <c r="Y30" s="613" t="s">
        <v>186</v>
      </c>
      <c r="Z30" s="614"/>
      <c r="AA30" s="569"/>
      <c r="AB30" s="570"/>
      <c r="AC30" s="570"/>
      <c r="AD30" s="570"/>
      <c r="AE30" s="570"/>
      <c r="AF30" s="44" t="s">
        <v>13</v>
      </c>
      <c r="AL30" s="561">
        <v>2.5</v>
      </c>
      <c r="AM30" s="562"/>
      <c r="AN30" s="562"/>
      <c r="AO30" s="562"/>
      <c r="AP30" s="52" t="s">
        <v>13</v>
      </c>
      <c r="AS30" s="606"/>
      <c r="AT30" s="603"/>
      <c r="AU30" s="603"/>
      <c r="AV30" s="604"/>
      <c r="AW30" s="405"/>
    </row>
    <row r="31" spans="2:49" ht="27" customHeight="1" thickTop="1" thickBot="1">
      <c r="B31" s="640" t="s">
        <v>226</v>
      </c>
      <c r="C31" s="641"/>
      <c r="D31" s="629">
        <v>1500</v>
      </c>
      <c r="E31" s="629"/>
      <c r="F31" s="629"/>
      <c r="G31" s="194" t="s">
        <v>198</v>
      </c>
      <c r="H31" s="607">
        <f>+AS24</f>
        <v>907.3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R41" sqref="R41"/>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横浜総合建設　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350</v>
      </c>
      <c r="M9" s="319">
        <f>IF(OR(ｷ.紙くず!D24&gt;0,ｷ.紙くず!D24&lt;0),ｷ.紙くず!D24,IF(M$19&gt;0,"0",0))</f>
        <v>3.5</v>
      </c>
      <c r="N9" s="319">
        <f>IF(OR(ｸ.木くず!D24&gt;0,ｸ.木くず!D24&lt;0),ｸ.木くず!D24,IF(N$19&gt;0,"0",0))</f>
        <v>7000</v>
      </c>
      <c r="O9" s="319">
        <f>IF(OR(ｹ.繊維くず!D24&gt;0,ｹ.繊維くず!D24&lt;0),ｹ.繊維くず!D24,IF(O$19&gt;0,"0",0))</f>
        <v>3</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8</v>
      </c>
      <c r="T9" s="319">
        <f>IF(OR(ｾ.ｶﾞﾗｽ･ｺﾝｸﾘ･陶磁器くず!D24&gt;0,ｾ.ｶﾞﾗｽ･ｺﾝｸﾘ･陶磁器くず!D24&lt;0),ｾ.ｶﾞﾗｽ･ｺﾝｸﾘ･陶磁器くず!D24,IF(T$19&gt;0,"0",0))</f>
        <v>200</v>
      </c>
      <c r="U9" s="319">
        <f>IF(OR(ｿ.鉱さい!D24&gt;0,ｿ.鉱さい!D24&lt;0),ｿ.鉱さい!D24,IF(U$19&gt;0,"0",0))</f>
        <v>0</v>
      </c>
      <c r="V9" s="319">
        <f>IF(OR(ﾀ.がれき類!D24&gt;0,ﾀ.がれき類!D24&lt;0),ﾀ.がれき類!D24,IF(V$19&gt;0,"0",0))</f>
        <v>13000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1500</v>
      </c>
      <c r="AA9" s="321">
        <f>IF(SUM(G9:Z9)&gt;0,SUM(G9:Z9),IF(AA$19&gt;0,"0",0))</f>
        <v>22064.5</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350</v>
      </c>
      <c r="M14" s="325">
        <f>IF(OR(ｷ.紙くず!D29&gt;0,ｷ.紙くず!D29&lt;0),ｷ.紙くず!D29,IF(M$19&gt;0,"0",0))</f>
        <v>3.5</v>
      </c>
      <c r="N14" s="325">
        <f>IF(OR(ｸ.木くず!D29&gt;0,ｸ.木くず!D29&lt;0),ｸ.木くず!D29,IF(N$19&gt;0,"0",0))</f>
        <v>7000</v>
      </c>
      <c r="O14" s="325">
        <f>IF(OR(ｹ.繊維くず!D29&gt;0,ｹ.繊維くず!D29&lt;0),ｹ.繊維くず!D29,IF(O$19&gt;0,"0",0))</f>
        <v>3</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8</v>
      </c>
      <c r="T14" s="325">
        <f>IF(OR(ｾ.ｶﾞﾗｽ･ｺﾝｸﾘ･陶磁器くず!D29&gt;0,ｾ.ｶﾞﾗｽ･ｺﾝｸﾘ･陶磁器くず!D29&lt;0),ｾ.ｶﾞﾗｽ･ｺﾝｸﾘ･陶磁器くず!D29,IF(T$19&gt;0,"0",0))</f>
        <v>200</v>
      </c>
      <c r="U14" s="325">
        <f>IF(OR(ｿ.鉱さい!D29&gt;0,ｿ.鉱さい!D29&lt;0),ｿ.鉱さい!D29,IF(U$19&gt;0,"0",0))</f>
        <v>0</v>
      </c>
      <c r="V14" s="325">
        <f>IF(OR(ﾀ.がれき類!D29&gt;0,ﾀ.がれき類!D29&lt;0),ﾀ.がれき類!D29,IF(V$19&gt;0,"0",0))</f>
        <v>13000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1500</v>
      </c>
      <c r="AA14" s="327">
        <f t="shared" si="0"/>
        <v>22064.5</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80</v>
      </c>
      <c r="M15" s="325">
        <f>IF(OR(ｷ.紙くず!D30&gt;0,ｷ.紙くず!D30&lt;0),ｷ.紙くず!D30,IF(M$19&gt;0,"0",0))</f>
        <v>1.5</v>
      </c>
      <c r="N15" s="325">
        <f>IF(OR(ｸ.木くず!D30&gt;0,ｸ.木くず!D30&lt;0),ｸ.木くず!D30,IF(N$19&gt;0,"0",0))</f>
        <v>2500</v>
      </c>
      <c r="O15" s="325">
        <f>IF(OR(ｹ.繊維くず!D30&gt;0,ｹ.繊維くず!D30&lt;0),ｹ.繊維くず!D30,IF(O$19&gt;0,"0",0))</f>
        <v>1.5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v>
      </c>
      <c r="T15" s="325">
        <f>IF(OR(ｾ.ｶﾞﾗｽ･ｺﾝｸﾘ･陶磁器くず!D30&gt;0,ｾ.ｶﾞﾗｽ･ｺﾝｸﾘ･陶磁器くず!D30&lt;0),ｾ.ｶﾞﾗｽ･ｺﾝｸﾘ･陶磁器くず!D30,IF(T$19&gt;0,"0",0))</f>
        <v>90</v>
      </c>
      <c r="U15" s="325">
        <f>IF(OR(ｿ.鉱さい!D30&gt;0,ｿ.鉱さい!D30&lt;0),ｿ.鉱さい!D30,IF(U$19&gt;0,"0",0))</f>
        <v>0</v>
      </c>
      <c r="V15" s="325">
        <f>IF(OR(ﾀ.がれき類!D30&gt;0,ﾀ.がれき類!D30&lt;0),ﾀ.がれき類!D30,IF(V$19&gt;0,"0",0))</f>
        <v>90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20</v>
      </c>
      <c r="AA15" s="327">
        <f t="shared" si="0"/>
        <v>2784</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350</v>
      </c>
      <c r="M16" s="325">
        <f>IF(OR(ｷ.紙くず!D31&gt;0,ｷ.紙くず!D31&lt;0),ｷ.紙くず!D31,IF(M$19&gt;0,"0",0))</f>
        <v>3.5</v>
      </c>
      <c r="N16" s="325">
        <f>IF(OR(ｸ.木くず!D31&gt;0,ｸ.木くず!D31&lt;0),ｸ.木くず!D31,IF(N$19&gt;0,"0",0))</f>
        <v>7000</v>
      </c>
      <c r="O16" s="325">
        <f>IF(OR(ｹ.繊維くず!D31&gt;0,ｹ.繊維くず!D31&lt;0),ｹ.繊維くず!D31,IF(O$19&gt;0,"0",0))</f>
        <v>3</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200</v>
      </c>
      <c r="U16" s="325">
        <f>IF(OR(ｿ.鉱さい!D31&gt;0,ｿ.鉱さい!D31&lt;0),ｿ.鉱さい!D31,IF(U$19&gt;0,"0",0))</f>
        <v>0</v>
      </c>
      <c r="V16" s="325">
        <f>IF(OR(ﾀ.がれき類!D31&gt;0,ﾀ.がれき類!D31&lt;0),ﾀ.がれき類!D31,IF(V$19&gt;0,"0",0))</f>
        <v>12900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1500</v>
      </c>
      <c r="AA16" s="327">
        <f t="shared" si="0"/>
        <v>21956.5</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306.3</v>
      </c>
      <c r="M19" s="331">
        <f t="shared" si="1"/>
        <v>0</v>
      </c>
      <c r="N19" s="331">
        <f t="shared" si="1"/>
        <v>4228</v>
      </c>
      <c r="O19" s="331">
        <f t="shared" si="1"/>
        <v>9.6999999999999993</v>
      </c>
      <c r="P19" s="331">
        <f t="shared" si="1"/>
        <v>0</v>
      </c>
      <c r="Q19" s="331">
        <f t="shared" si="1"/>
        <v>0</v>
      </c>
      <c r="R19" s="331">
        <f t="shared" si="1"/>
        <v>0</v>
      </c>
      <c r="S19" s="331">
        <f t="shared" si="1"/>
        <v>0</v>
      </c>
      <c r="T19" s="331">
        <f t="shared" si="1"/>
        <v>354.3</v>
      </c>
      <c r="U19" s="331">
        <f t="shared" si="1"/>
        <v>0</v>
      </c>
      <c r="V19" s="331">
        <f t="shared" si="1"/>
        <v>13467.6</v>
      </c>
      <c r="W19" s="331">
        <f t="shared" si="1"/>
        <v>0</v>
      </c>
      <c r="X19" s="331">
        <f t="shared" si="1"/>
        <v>0</v>
      </c>
      <c r="Y19" s="331">
        <f t="shared" si="1"/>
        <v>0</v>
      </c>
      <c r="Z19" s="332">
        <f t="shared" si="1"/>
        <v>907.3</v>
      </c>
      <c r="AA19" s="333">
        <f t="shared" ref="AA19:AA25" si="2">SUM(G19:Z19)</f>
        <v>19273.2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306.3</v>
      </c>
      <c r="M41" s="367">
        <f t="shared" si="8"/>
        <v>0</v>
      </c>
      <c r="N41" s="367">
        <f t="shared" si="8"/>
        <v>4228</v>
      </c>
      <c r="O41" s="367">
        <f t="shared" si="8"/>
        <v>9.6999999999999993</v>
      </c>
      <c r="P41" s="367">
        <f t="shared" si="8"/>
        <v>0</v>
      </c>
      <c r="Q41" s="367">
        <f t="shared" si="8"/>
        <v>0</v>
      </c>
      <c r="R41" s="367">
        <f t="shared" si="8"/>
        <v>0</v>
      </c>
      <c r="S41" s="367">
        <f t="shared" si="8"/>
        <v>0</v>
      </c>
      <c r="T41" s="367">
        <f t="shared" si="8"/>
        <v>354.3</v>
      </c>
      <c r="U41" s="367">
        <f t="shared" si="8"/>
        <v>0</v>
      </c>
      <c r="V41" s="367">
        <f t="shared" si="8"/>
        <v>13467.6</v>
      </c>
      <c r="W41" s="367">
        <f t="shared" si="8"/>
        <v>0</v>
      </c>
      <c r="X41" s="367">
        <f t="shared" si="8"/>
        <v>0</v>
      </c>
      <c r="Y41" s="367">
        <f t="shared" si="8"/>
        <v>0</v>
      </c>
      <c r="Z41" s="368">
        <f t="shared" si="8"/>
        <v>907.3</v>
      </c>
      <c r="AA41" s="369">
        <f t="shared" si="4"/>
        <v>19273.2</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306.3</v>
      </c>
      <c r="M42" s="358">
        <f t="shared" si="9"/>
        <v>0</v>
      </c>
      <c r="N42" s="358">
        <f t="shared" si="9"/>
        <v>4228</v>
      </c>
      <c r="O42" s="358">
        <f t="shared" si="9"/>
        <v>9.6999999999999993</v>
      </c>
      <c r="P42" s="358">
        <f t="shared" si="9"/>
        <v>0</v>
      </c>
      <c r="Q42" s="358">
        <f t="shared" si="9"/>
        <v>0</v>
      </c>
      <c r="R42" s="358">
        <f t="shared" si="9"/>
        <v>0</v>
      </c>
      <c r="S42" s="358">
        <f t="shared" si="9"/>
        <v>0</v>
      </c>
      <c r="T42" s="358">
        <f t="shared" si="9"/>
        <v>354.3</v>
      </c>
      <c r="U42" s="358">
        <f t="shared" si="9"/>
        <v>0</v>
      </c>
      <c r="V42" s="358">
        <f t="shared" si="9"/>
        <v>13467.6</v>
      </c>
      <c r="W42" s="358">
        <f t="shared" si="9"/>
        <v>0</v>
      </c>
      <c r="X42" s="358">
        <f t="shared" si="9"/>
        <v>0</v>
      </c>
      <c r="Y42" s="358">
        <f t="shared" si="9"/>
        <v>0</v>
      </c>
      <c r="Z42" s="359">
        <f t="shared" si="9"/>
        <v>907.3</v>
      </c>
      <c r="AA42" s="360">
        <f t="shared" si="4"/>
        <v>19273.2</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306.3</v>
      </c>
      <c r="M43" s="361">
        <f>+ｷ.紙くず!$AA$28</f>
        <v>0</v>
      </c>
      <c r="N43" s="361">
        <f>+ｸ.木くず!$AA$28</f>
        <v>4228</v>
      </c>
      <c r="O43" s="361">
        <f>+ｹ.繊維くず!$AA$28</f>
        <v>9.6999999999999993</v>
      </c>
      <c r="P43" s="361">
        <f>+ｺ.動植物性残さ!$AA$28</f>
        <v>0</v>
      </c>
      <c r="Q43" s="361">
        <f>+ｻ.動物系固形不要物!$AA$28</f>
        <v>0</v>
      </c>
      <c r="R43" s="361">
        <f>+ｼ.ｺﾞﾑくず!$AA$28</f>
        <v>0</v>
      </c>
      <c r="S43" s="361">
        <f>+ｽ.金属くず!$AA$28</f>
        <v>0</v>
      </c>
      <c r="T43" s="361">
        <f>+ｾ.ｶﾞﾗｽ･ｺﾝｸﾘ･陶磁器くず!$AA$28</f>
        <v>354.3</v>
      </c>
      <c r="U43" s="361">
        <f>+ｿ.鉱さい!$AA$28</f>
        <v>0</v>
      </c>
      <c r="V43" s="361">
        <f>+ﾀ.がれき類!$AA$28</f>
        <v>13467.6</v>
      </c>
      <c r="W43" s="361">
        <f>+ﾁ.動物のふん尿!$AA$28</f>
        <v>0</v>
      </c>
      <c r="X43" s="361">
        <f>+ﾂ.動物の死体!$AA$28</f>
        <v>0</v>
      </c>
      <c r="Y43" s="361">
        <f>+ﾃ.ばいじん!$AA$28</f>
        <v>0</v>
      </c>
      <c r="Z43" s="362">
        <f>+ﾄ.混合廃棄物その他!$AA$28</f>
        <v>907.3</v>
      </c>
      <c r="AA43" s="363">
        <f t="shared" si="4"/>
        <v>19273.2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306.3</v>
      </c>
      <c r="M47" s="370">
        <f>+ｷ.紙くず!$AL$27</f>
        <v>0</v>
      </c>
      <c r="N47" s="370">
        <f>+ｸ.木くず!$AL$27</f>
        <v>4228</v>
      </c>
      <c r="O47" s="370">
        <f>+ｹ.繊維くず!$AL$27</f>
        <v>9.6999999999999993</v>
      </c>
      <c r="P47" s="370">
        <f>+ｺ.動植物性残さ!$AL$27</f>
        <v>0</v>
      </c>
      <c r="Q47" s="370">
        <f>+ｻ.動物系固形不要物!$AL$27</f>
        <v>0</v>
      </c>
      <c r="R47" s="370">
        <f>+ｼ.ｺﾞﾑくず!$AL$27</f>
        <v>0</v>
      </c>
      <c r="S47" s="370">
        <f>+ｽ.金属くず!$AL$27</f>
        <v>0</v>
      </c>
      <c r="T47" s="370">
        <f>+ｾ.ｶﾞﾗｽ･ｺﾝｸﾘ･陶磁器くず!$AL$27</f>
        <v>354.3</v>
      </c>
      <c r="U47" s="370">
        <f>+ｿ.鉱さい!$AL$27</f>
        <v>0</v>
      </c>
      <c r="V47" s="370">
        <f>+ﾀ.がれき類!$AL$27</f>
        <v>13467.6</v>
      </c>
      <c r="W47" s="370">
        <f>+ﾁ.動物のふん尿!$AL$27</f>
        <v>0</v>
      </c>
      <c r="X47" s="370">
        <f>+ﾂ.動物の死体!$AL$27</f>
        <v>0</v>
      </c>
      <c r="Y47" s="370">
        <f>+ﾃ.ばいじん!$AL$27</f>
        <v>0</v>
      </c>
      <c r="Z47" s="371">
        <f>+ﾄ.混合廃棄物その他!$AL$27</f>
        <v>907.3</v>
      </c>
      <c r="AA47" s="372">
        <f t="shared" si="4"/>
        <v>19273.2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9.1</v>
      </c>
      <c r="M48" s="373">
        <f>+ｷ.紙くず!$AL$30</f>
        <v>0</v>
      </c>
      <c r="N48" s="373">
        <f>+ｸ.木くず!$AL$30</f>
        <v>3161</v>
      </c>
      <c r="O48" s="373">
        <f>+ｹ.繊維くず!$AL$30</f>
        <v>7.3</v>
      </c>
      <c r="P48" s="373">
        <f>+ｺ.動植物性残さ!$AL$30</f>
        <v>0</v>
      </c>
      <c r="Q48" s="373">
        <f>+ｻ.動物系固形不要物!$AL$30</f>
        <v>0</v>
      </c>
      <c r="R48" s="373">
        <f>+ｼ.ｺﾞﾑくず!$AL$30</f>
        <v>0</v>
      </c>
      <c r="S48" s="373">
        <f>+ｽ.金属くず!$AL$30</f>
        <v>0</v>
      </c>
      <c r="T48" s="373">
        <f>+ｾ.ｶﾞﾗｽ･ｺﾝｸﾘ･陶磁器くず!$AL$30</f>
        <v>261.2</v>
      </c>
      <c r="U48" s="373">
        <f>+ｿ.鉱さい!$AL$30</f>
        <v>0</v>
      </c>
      <c r="V48" s="373">
        <f>+ﾀ.がれき類!$AL$30</f>
        <v>166.6</v>
      </c>
      <c r="W48" s="373">
        <f>+ﾁ.動物のふん尿!$AL$30</f>
        <v>0</v>
      </c>
      <c r="X48" s="373">
        <f>+ﾂ.動物の死体!$AL$30</f>
        <v>0</v>
      </c>
      <c r="Y48" s="373">
        <f>+ﾃ.ばいじん!$AL$30</f>
        <v>0</v>
      </c>
      <c r="Z48" s="374">
        <f>+ﾄ.混合廃棄物その他!$AL$30</f>
        <v>2.5</v>
      </c>
      <c r="AA48" s="375">
        <f t="shared" si="4"/>
        <v>3607.7</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306.3</v>
      </c>
      <c r="M49" s="422">
        <f>+ｷ.紙くず!$AS$24</f>
        <v>0</v>
      </c>
      <c r="N49" s="422">
        <f>+ｸ.木くず!$AS$24</f>
        <v>4228</v>
      </c>
      <c r="O49" s="422">
        <f>+ｹ.繊維くず!$AS$24</f>
        <v>9.6999999999999993</v>
      </c>
      <c r="P49" s="422">
        <f>+ｺ.動植物性残さ!$AS$24</f>
        <v>0</v>
      </c>
      <c r="Q49" s="422">
        <f>+ｻ.動物系固形不要物!$AS$24</f>
        <v>0</v>
      </c>
      <c r="R49" s="422">
        <f>+ｼ.ｺﾞﾑくず!$AS$24</f>
        <v>0</v>
      </c>
      <c r="S49" s="422">
        <f>+ｽ.金属くず!$AS$24</f>
        <v>0</v>
      </c>
      <c r="T49" s="422">
        <f>+ｾ.ｶﾞﾗｽ･ｺﾝｸﾘ･陶磁器くず!$AS$24</f>
        <v>354.3</v>
      </c>
      <c r="U49" s="422">
        <f>+ｿ.鉱さい!$AS$24</f>
        <v>0</v>
      </c>
      <c r="V49" s="422">
        <f>+ﾀ.がれき類!$AS$24</f>
        <v>13467.6</v>
      </c>
      <c r="W49" s="422">
        <f>+ﾁ.動物のふん尿!$AS$24</f>
        <v>0</v>
      </c>
      <c r="X49" s="422">
        <f>+ﾂ.動物の死体!$AS$24</f>
        <v>0</v>
      </c>
      <c r="Y49" s="422">
        <f>+ﾃ.ばいじん!$AS$24</f>
        <v>0</v>
      </c>
      <c r="Z49" s="423">
        <f>+ﾄ.混合廃棄物その他!$AS$24</f>
        <v>907.3</v>
      </c>
      <c r="AA49" s="424">
        <f t="shared" si="4"/>
        <v>19273.2</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306.3</v>
      </c>
      <c r="M53" s="419"/>
      <c r="N53" s="419"/>
      <c r="O53" s="419"/>
      <c r="P53" s="419"/>
      <c r="Q53" s="419"/>
      <c r="R53" s="419"/>
      <c r="S53" s="419"/>
      <c r="T53" s="419"/>
      <c r="U53" s="419"/>
      <c r="V53" s="419"/>
      <c r="W53" s="419"/>
      <c r="X53" s="419"/>
      <c r="Y53" s="419"/>
      <c r="Z53" s="434"/>
      <c r="AA53" s="426">
        <f t="shared" si="4"/>
        <v>306.3</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656.3</v>
      </c>
      <c r="M63" s="406">
        <f t="shared" si="10"/>
        <v>3.5</v>
      </c>
      <c r="N63" s="406">
        <f t="shared" si="10"/>
        <v>11228</v>
      </c>
      <c r="O63" s="406">
        <f t="shared" si="10"/>
        <v>12.7</v>
      </c>
      <c r="P63" s="406">
        <f t="shared" si="10"/>
        <v>0</v>
      </c>
      <c r="Q63" s="406">
        <f t="shared" si="10"/>
        <v>0</v>
      </c>
      <c r="R63" s="406">
        <f t="shared" si="10"/>
        <v>0</v>
      </c>
      <c r="S63" s="406">
        <f t="shared" si="10"/>
        <v>8</v>
      </c>
      <c r="T63" s="406">
        <f t="shared" si="10"/>
        <v>554.29999999999995</v>
      </c>
      <c r="U63" s="406">
        <f t="shared" si="10"/>
        <v>0</v>
      </c>
      <c r="V63" s="406">
        <f t="shared" si="10"/>
        <v>26467.599999999999</v>
      </c>
      <c r="W63" s="406">
        <f t="shared" si="10"/>
        <v>0</v>
      </c>
      <c r="X63" s="406">
        <f t="shared" si="10"/>
        <v>0</v>
      </c>
      <c r="Y63" s="406">
        <f t="shared" si="10"/>
        <v>0</v>
      </c>
      <c r="Z63" s="406">
        <f t="shared" si="10"/>
        <v>2407.3000000000002</v>
      </c>
      <c r="AA63" s="407">
        <f>+AA9+AA19+AA20</f>
        <v>41337.699999999997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46"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6"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1"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18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神奈川県横浜市戸塚区品濃町845-3</v>
      </c>
      <c r="K16" s="746"/>
      <c r="L16" s="747"/>
      <c r="M16" s="747"/>
      <c r="N16" s="747"/>
      <c r="O16" s="748"/>
    </row>
    <row r="17" spans="1:15" ht="26.25" customHeight="1">
      <c r="C17" s="78"/>
      <c r="H17" s="23" t="s">
        <v>7</v>
      </c>
      <c r="I17" s="23"/>
      <c r="J17" s="746" t="str">
        <f>+表紙!J40</f>
        <v>横浜総合建設　株式会社　
代表取締役　安西　伸司</v>
      </c>
      <c r="K17" s="746"/>
      <c r="L17" s="747"/>
      <c r="M17" s="747"/>
      <c r="N17" s="747"/>
      <c r="O17" s="748"/>
    </row>
    <row r="18" spans="1:15">
      <c r="C18" s="78"/>
      <c r="J18" s="21" t="s">
        <v>8</v>
      </c>
      <c r="O18" s="79"/>
    </row>
    <row r="19" spans="1:15">
      <c r="C19" s="78"/>
      <c r="J19" s="24" t="s">
        <v>9</v>
      </c>
      <c r="K19" s="24"/>
      <c r="L19" s="759" t="str">
        <f>IF(+表紙!L42="","",+表紙!L42)</f>
        <v>045-383-9240</v>
      </c>
      <c r="M19" s="759"/>
      <c r="N19" s="759"/>
      <c r="O19" s="760"/>
    </row>
    <row r="20" spans="1:15">
      <c r="C20" s="78"/>
      <c r="J20" s="24"/>
      <c r="K20" s="24"/>
      <c r="O20" s="79"/>
    </row>
    <row r="21" spans="1:15" ht="6" customHeight="1">
      <c r="C21" s="78"/>
      <c r="O21" s="79"/>
    </row>
    <row r="22" spans="1:15" ht="30" customHeight="1">
      <c r="A22" s="22">
        <v>4</v>
      </c>
      <c r="C22" s="500"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531" t="s">
        <v>10</v>
      </c>
      <c r="D24" s="532"/>
      <c r="E24" s="533"/>
      <c r="F24" s="775" t="str">
        <f>+表紙!F47</f>
        <v>横浜総合建設　株式会社</v>
      </c>
      <c r="G24" s="776"/>
      <c r="H24" s="777"/>
      <c r="I24" s="777"/>
      <c r="J24" s="777"/>
      <c r="K24" s="777"/>
      <c r="L24" s="777"/>
      <c r="M24" s="528" t="s">
        <v>436</v>
      </c>
      <c r="N24" s="780"/>
      <c r="O24" s="781"/>
    </row>
    <row r="25" spans="1:15" ht="18" customHeight="1">
      <c r="C25" s="534"/>
      <c r="D25" s="535"/>
      <c r="E25" s="536"/>
      <c r="F25" s="778"/>
      <c r="G25" s="779"/>
      <c r="H25" s="779"/>
      <c r="I25" s="779"/>
      <c r="J25" s="779"/>
      <c r="K25" s="779"/>
      <c r="L25" s="779"/>
      <c r="M25" s="782">
        <f>表紙!M48</f>
        <v>3908</v>
      </c>
      <c r="N25" s="783"/>
      <c r="O25" s="784"/>
    </row>
    <row r="26" spans="1:15" ht="18" customHeight="1">
      <c r="C26" s="531" t="s">
        <v>11</v>
      </c>
      <c r="D26" s="549"/>
      <c r="E26" s="550"/>
      <c r="F26" s="769" t="str">
        <f>+表紙!F49</f>
        <v>神奈川県横浜市戸塚区品濃町845-3</v>
      </c>
      <c r="G26" s="770"/>
      <c r="H26" s="770"/>
      <c r="I26" s="770"/>
      <c r="J26" s="770"/>
      <c r="K26" s="770"/>
      <c r="L26" s="126" t="s">
        <v>172</v>
      </c>
      <c r="M26" s="222"/>
      <c r="N26" s="773" t="str">
        <f>IF(+表紙!N49="","",+表紙!N49)</f>
        <v>045-383-9240</v>
      </c>
      <c r="O26" s="774"/>
    </row>
    <row r="27" spans="1:15" ht="18" customHeight="1">
      <c r="C27" s="551"/>
      <c r="D27" s="552"/>
      <c r="E27" s="553"/>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07：職別工事業（設備工事業を除く）</v>
      </c>
      <c r="M29" s="785"/>
      <c r="N29" s="744"/>
      <c r="O29" s="745"/>
    </row>
    <row r="30" spans="1:15" ht="22.5" customHeight="1">
      <c r="C30" s="295"/>
      <c r="D30" s="306" t="s">
        <v>19</v>
      </c>
      <c r="E30" s="307" t="s">
        <v>365</v>
      </c>
      <c r="F30" s="735" t="s">
        <v>366</v>
      </c>
      <c r="G30" s="444"/>
      <c r="H30" s="736"/>
      <c r="I30" s="735" t="s">
        <v>367</v>
      </c>
      <c r="J30" s="447"/>
      <c r="K30" s="452"/>
      <c r="L30" s="738">
        <f>+表紙!L53</f>
        <v>0</v>
      </c>
      <c r="M30" s="739"/>
      <c r="N30" s="308" t="s">
        <v>368</v>
      </c>
      <c r="O30" s="309"/>
    </row>
    <row r="31" spans="1:15" ht="22.5" customHeight="1">
      <c r="C31" s="295"/>
      <c r="D31" s="294"/>
      <c r="E31" s="310"/>
      <c r="F31" s="735" t="s">
        <v>369</v>
      </c>
      <c r="G31" s="444"/>
      <c r="H31" s="736"/>
      <c r="I31" s="737" t="s">
        <v>370</v>
      </c>
      <c r="J31" s="447"/>
      <c r="K31" s="447"/>
      <c r="L31" s="738">
        <f>+表紙!L54</f>
        <v>1007</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50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22064.5</v>
      </c>
      <c r="I40" s="240" t="s">
        <v>4</v>
      </c>
      <c r="J40" s="473" t="s">
        <v>324</v>
      </c>
      <c r="K40" s="474"/>
      <c r="L40" s="475"/>
      <c r="M40" s="786">
        <f>+表紙!M63</f>
        <v>22064.5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2784</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21956.5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4"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306.3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306.3</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350</v>
      </c>
      <c r="E24" s="629"/>
      <c r="F24" s="629"/>
      <c r="G24" s="194" t="s">
        <v>198</v>
      </c>
      <c r="H24" s="607">
        <f>+F12</f>
        <v>306.3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306.3</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306.3</v>
      </c>
      <c r="Q27" s="612"/>
      <c r="R27" s="612"/>
      <c r="S27" s="612"/>
      <c r="T27" s="44" t="s">
        <v>38</v>
      </c>
      <c r="U27" s="64"/>
      <c r="V27" s="64"/>
      <c r="Y27" s="62" t="s">
        <v>39</v>
      </c>
      <c r="Z27" s="65"/>
      <c r="AH27" s="53"/>
      <c r="AI27" s="53"/>
      <c r="AJ27" s="53"/>
      <c r="AK27" s="53"/>
      <c r="AL27" s="575">
        <f>+AH18+P27</f>
        <v>306.3</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306.3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350</v>
      </c>
      <c r="E29" s="629"/>
      <c r="F29" s="629"/>
      <c r="G29" s="194" t="s">
        <v>198</v>
      </c>
      <c r="H29" s="607">
        <f>+AL27</f>
        <v>306.3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80</v>
      </c>
      <c r="E30" s="629"/>
      <c r="F30" s="629"/>
      <c r="G30" s="194" t="s">
        <v>198</v>
      </c>
      <c r="H30" s="607">
        <f>+AL30</f>
        <v>9.1</v>
      </c>
      <c r="I30" s="608"/>
      <c r="J30" s="194" t="s">
        <v>198</v>
      </c>
      <c r="M30" s="581"/>
      <c r="P30" s="56"/>
      <c r="R30" s="611">
        <f>+ROUND(AA28,1)+ROUND(AA29,1)+ROUND(AA30,1)</f>
        <v>306.3</v>
      </c>
      <c r="S30" s="612"/>
      <c r="T30" s="612"/>
      <c r="U30" s="612"/>
      <c r="V30" s="44" t="s">
        <v>16</v>
      </c>
      <c r="Y30" s="613" t="s">
        <v>186</v>
      </c>
      <c r="Z30" s="614"/>
      <c r="AA30" s="569"/>
      <c r="AB30" s="570"/>
      <c r="AC30" s="570"/>
      <c r="AD30" s="570"/>
      <c r="AE30" s="570"/>
      <c r="AF30" s="44" t="s">
        <v>13</v>
      </c>
      <c r="AL30" s="561">
        <v>9.1</v>
      </c>
      <c r="AM30" s="562"/>
      <c r="AN30" s="562"/>
      <c r="AO30" s="562"/>
      <c r="AP30" s="52" t="s">
        <v>13</v>
      </c>
      <c r="AS30" s="606"/>
      <c r="AT30" s="603"/>
      <c r="AU30" s="603"/>
      <c r="AV30" s="604"/>
      <c r="AW30" s="405"/>
    </row>
    <row r="31" spans="2:51" ht="27" customHeight="1" thickTop="1" thickBot="1">
      <c r="B31" s="640" t="s">
        <v>226</v>
      </c>
      <c r="C31" s="641"/>
      <c r="D31" s="629">
        <v>350</v>
      </c>
      <c r="E31" s="629"/>
      <c r="F31" s="629"/>
      <c r="G31" s="194" t="s">
        <v>198</v>
      </c>
      <c r="H31" s="607">
        <f>+AS24</f>
        <v>306.3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横浜総合建設　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4228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7000</v>
      </c>
      <c r="E24" s="629"/>
      <c r="F24" s="629"/>
      <c r="G24" s="194" t="s">
        <v>198</v>
      </c>
      <c r="H24" s="607">
        <f>+F12</f>
        <v>4228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4228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4228</v>
      </c>
      <c r="Q27" s="612"/>
      <c r="R27" s="612"/>
      <c r="S27" s="612"/>
      <c r="T27" s="44" t="s">
        <v>38</v>
      </c>
      <c r="U27" s="64"/>
      <c r="V27" s="64"/>
      <c r="Y27" s="62" t="s">
        <v>39</v>
      </c>
      <c r="Z27" s="65"/>
      <c r="AH27" s="53"/>
      <c r="AI27" s="53"/>
      <c r="AJ27" s="53"/>
      <c r="AK27" s="53"/>
      <c r="AL27" s="575">
        <f>+AH18+P27</f>
        <v>4228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4228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7000</v>
      </c>
      <c r="E29" s="629"/>
      <c r="F29" s="629"/>
      <c r="G29" s="194" t="s">
        <v>198</v>
      </c>
      <c r="H29" s="607">
        <f>+AL27</f>
        <v>4228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2500</v>
      </c>
      <c r="E30" s="629"/>
      <c r="F30" s="629"/>
      <c r="G30" s="194" t="s">
        <v>198</v>
      </c>
      <c r="H30" s="607">
        <f>+AL30</f>
        <v>3161</v>
      </c>
      <c r="I30" s="608"/>
      <c r="J30" s="194" t="s">
        <v>198</v>
      </c>
      <c r="M30" s="581"/>
      <c r="P30" s="56"/>
      <c r="R30" s="611">
        <f>+ROUND(AA28,1)+ROUND(AA29,1)+ROUND(AA30,1)</f>
        <v>4228</v>
      </c>
      <c r="S30" s="612"/>
      <c r="T30" s="612"/>
      <c r="U30" s="612"/>
      <c r="V30" s="44" t="s">
        <v>16</v>
      </c>
      <c r="Y30" s="613" t="s">
        <v>186</v>
      </c>
      <c r="Z30" s="614"/>
      <c r="AA30" s="569"/>
      <c r="AB30" s="570"/>
      <c r="AC30" s="570"/>
      <c r="AD30" s="570"/>
      <c r="AE30" s="570"/>
      <c r="AF30" s="44" t="s">
        <v>13</v>
      </c>
      <c r="AL30" s="561">
        <v>3161</v>
      </c>
      <c r="AM30" s="562"/>
      <c r="AN30" s="562"/>
      <c r="AO30" s="562"/>
      <c r="AP30" s="52" t="s">
        <v>13</v>
      </c>
      <c r="AS30" s="606"/>
      <c r="AT30" s="603"/>
      <c r="AU30" s="603"/>
      <c r="AV30" s="604"/>
      <c r="AW30" s="405"/>
    </row>
    <row r="31" spans="2:49" ht="27" customHeight="1" thickTop="1" thickBot="1">
      <c r="B31" s="640" t="s">
        <v>226</v>
      </c>
      <c r="C31" s="641"/>
      <c r="D31" s="629">
        <v>7000</v>
      </c>
      <c r="E31" s="629"/>
      <c r="F31" s="629"/>
      <c r="G31" s="194" t="s">
        <v>198</v>
      </c>
      <c r="H31" s="607">
        <f>+AS24</f>
        <v>4228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2025-06-19T08:26:35Z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