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E859E980-23CA-43CE-97A4-E6A3063B02DF}" xr6:coauthVersionLast="47" xr6:coauthVersionMax="47" xr10:uidLastSave="{00000000-0000-0000-0000-000000000000}"/>
  <bookViews>
    <workbookView xWindow="0" yWindow="600" windowWidth="14400" windowHeight="1560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4"/>
  <c r="T60" i="94" s="1"/>
  <c r="AL31" i="79"/>
  <c r="R60" i="94" s="1"/>
  <c r="AL31" i="89"/>
  <c r="Q60" i="94" s="1"/>
  <c r="AL31" i="88"/>
  <c r="P60" i="94" s="1"/>
  <c r="AL31" i="87"/>
  <c r="O60" i="94" s="1"/>
  <c r="AL31" i="86"/>
  <c r="N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H31" i="87"/>
  <c r="W49" i="94"/>
  <c r="F12" i="89"/>
  <c r="H24" i="89" s="1"/>
  <c r="Y18" i="91"/>
  <c r="P16" i="91" s="1"/>
  <c r="X58" i="94" s="1"/>
  <c r="N49" i="94" l="1"/>
  <c r="M49" i="94"/>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AL31" i="80"/>
  <c r="V60" i="94" s="1"/>
  <c r="H29" i="80"/>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<sst xmlns="http://schemas.openxmlformats.org/spreadsheetml/2006/main" count="3305" uniqueCount="472">
  <si>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</si>
  <si>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</si>
  <si>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</si>
  <si>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</si>
  <si>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</si>
  <si>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</si>
  <si>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</si>
  <si>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</si>
  <si>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</si>
  <si>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</si>
  <si>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</si>
  <si>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</si>
  <si>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</si>
  <si>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</si>
  <si>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</si>
  <si>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</si>
  <si>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</si>
  <si>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</si>
  <si>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</si>
  <si>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</si>
  <si>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</si>
  <si>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</si>
  <si>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</si>
  <si>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</si>
  <si>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</si>
  <si>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</si>
  <si>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</si>
  <si>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</si>
  <si>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</si>
  <si>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</si>
  <si>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</si>
  <si>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</si>
  <si>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</si>
  <si>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</si>
  <si>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</si>
  <si>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</si>
  <si>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</si>
  <si>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</si>
  <si>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</si>
  <si>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</si>
  <si>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</si>
  <si>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</si>
  <si>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</si>
  <si>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</si>
  <si>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</si>
  <si>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</si>
  <si>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</si>
  <si>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</si>
  <si>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</si>
  <si>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</si>
  <si>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</si>
  <si>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</si>
  <si>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</si>
  <si>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</si>
  <si>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</si>
  <si>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</si>
  <si>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</si>
  <si>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</si>
  <si>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</si>
  <si>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</si>
  <si>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</si>
  <si>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</si>
  <si>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</si>
  <si>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</si>
  <si>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</si>
  <si>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</si>
  <si>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</si>
  <si>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</si>
  <si>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</si>
  <si>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</si>
  <si>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</si>
  <si>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</si>
  <si>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</si>
  <si>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</si>
  <si>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</si>
  <si>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</si>
  <si>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</si>
  <si>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</si>
  <si>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</si>
  <si>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</si>
  <si>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</si>
  <si>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</si>
  <si>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</si>
  <si>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</si>
  <si>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</si>
  <si>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</si>
  <si>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</si>
  <si>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</si>
  <si>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</si>
  <si>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</si>
  <si>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</si>
  <si>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</si>
  <si>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</si>
  <si>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</si>
  <si>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</si>
  <si>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</si>
  <si>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</si>
  <si>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</si>
  <si>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</si>
  <si>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</si>
  <si>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</si>
  <si>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</si>
  <si>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</si>
  <si>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</si>
  <si>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</si>
  <si>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</si>
  <si>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</si>
  <si>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</si>
  <si>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</si>
  <si>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</si>
  <si>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</si>
  <si>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</si>
  <si>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</si>
  <si>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</si>
  <si>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</si>
  <si>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</si>
  <si>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</si>
  <si>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</si>
  <si>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</si>
  <si>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</si>
  <si>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</si>
  <si>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</si>
  <si>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</si>
  <si>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</si>
  <si>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</si>
  <si>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</si>
  <si>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</si>
  <si>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</si>
  <si>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</si>
  <si>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</si>
  <si>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</si>
  <si>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</si>
  <si>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</si>
  <si>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</si>
  <si>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</si>
  <si>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</si>
  <si>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</si>
  <si>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</si>
  <si>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</si>
  <si>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</si>
  <si>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</si>
  <si>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</si>
  <si>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</si>
  <si>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</si>
  <si>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</si>
  <si>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</si>
  <si>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</si>
  <si>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</si>
  <si>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</si>
  <si>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</si>
  <si>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</si>
  <si>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</si>
  <si>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</si>
  <si>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</si>
  <si>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</si>
  <si>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</si>
  <si>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</si>
  <si>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</si>
  <si>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</si>
  <si>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</si>
  <si>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</si>
  <si>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</si>
  <si>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</si>
  <si>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</si>
  <si>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</si>
  <si>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</si>
  <si>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</si>
  <si>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</si>
  <si>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</si>
  <si>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</si>
  <si>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</si>
  <si>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</si>
  <si>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</si>
  <si>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</si>
  <si>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</si>
  <si>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</si>
  <si>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</si>
  <si>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</si>
  <si>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</si>
  <si>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</si>
  <si>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</si>
  <si>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</si>
  <si>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</si>
  <si>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</si>
  <si>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</si>
  <si>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</si>
  <si>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</si>
  <si>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</si>
  <si>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</si>
  <si>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</si>
  <si>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</si>
  <si>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</si>
  <si>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</si>
  <si>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</si>
  <si>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</si>
  <si>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</si>
  <si>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</si>
  <si>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</si>
  <si>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</si>
  <si>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</si>
  <si>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</si>
  <si>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</si>
  <si>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</si>
  <si>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</si>
  <si>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</si>
  <si>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</si>
  <si>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</si>
  <si>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</si>
  <si>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</si>
  <si>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</si>
  <si>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</si>
  <si>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</si>
  <si>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</si>
  <si>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</si>
  <si>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</si>
  <si>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</si>
  <si>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</si>
  <si>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</si>
  <si>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</si>
  <si>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</si>
  <si>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</si>
  <si>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</si>
  <si>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</si>
  <si>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</si>
  <si>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</si>
  <si>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</si>
  <si>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</si>
  <si>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</si>
  <si>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</si>
  <si>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</si>
  <si>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</si>
  <si>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</si>
  <si>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</si>
  <si>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</si>
  <si>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</si>
  <si>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</si>
  <si>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</si>
  <si>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</si>
  <si>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</si>
  <si>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</si>
  <si>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</si>
  <si>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</si>
  <si>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</si>
  <si>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</si>
  <si>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</si>
  <si>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</si>
  <si>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</si>
  <si>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</si>
  <si>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</si>
  <si>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</si>
  <si>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</si>
  <si>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</si>
  <si>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</si>
  <si>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</si>
  <si>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</si>
  <si>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</si>
  <si>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</si>
  <si>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</si>
  <si>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</si>
  <si>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</si>
  <si>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</si>
  <si>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</si>
  <si>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</si>
  <si>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</si>
  <si>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</si>
  <si>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</si>
  <si>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</si>
  <si>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</si>
  <si>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</si>
  <si>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</si>
  <si>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</si>
  <si>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</si>
  <si>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</si>
  <si>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</si>
  <si>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</si>
  <si>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</si>
  <si>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</si>
  <si>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</si>
  <si>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</si>
  <si>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</si>
  <si>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</si>
  <si>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</si>
  <si>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</si>
  <si>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</si>
  <si>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</si>
  <si>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</si>
  <si>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</si>
  <si>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</si>
  <si>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</si>
  <si>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</si>
  <si>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</si>
  <si>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</si>
  <si>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</si>
  <si>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</si>
  <si>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</si>
  <si>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</si>
  <si>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</si>
  <si>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</si>
  <si>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</si>
  <si>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</si>
  <si>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</si>
  <si>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</si>
  <si>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</si>
  <si>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</si>
  <si>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</si>
  <si>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</si>
  <si>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</si>
  <si>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</si>
  <si>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</si>
  <si>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</si>
  <si>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</si>
  <si>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</si>
  <si>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</si>
  <si>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</si>
  <si>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</si>
  <si>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</si>
  <si>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</si>
  <si>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</si>
  <si>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</si>
  <si>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</si>
  <si>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</si>
  <si>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</si>
  <si>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</si>
  <si>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</si>
  <si>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</si>
  <si>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</si>
  <si>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</si>
  <si>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</si>
  <si>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</si>
  <si>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</si>
  <si>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</si>
  <si>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</si>
  <si>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</si>
  <si>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</si>
  <si>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</si>
  <si>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</si>
  <si>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</si>
  <si>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</si>
  <si>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</si>
  <si>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</si>
  <si>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</si>
  <si>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</si>
  <si>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</si>
  <si>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</si>
  <si>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</si>
  <si>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</si>
  <si>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</si>
  <si>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</si>
  <si>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</si>
  <si>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</si>
  <si>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</si>
  <si>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</si>
  <si>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</si>
  <si>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</si>
  <si>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</si>
  <si>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</si>
  <si>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</si>
  <si>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</si>
  <si>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</si>
  <si>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</si>
  <si>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</si>
  <si>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</si>
  <si>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</si>
  <si>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</si>
  <si>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</si>
  <si>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</si>
  <si>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</si>
  <si>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</si>
  <si>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</si>
  <si>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</si>
  <si>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</si>
  <si>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</si>
  <si>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</si>
  <si>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</si>
  <si>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</si>
  <si>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</si>
  <si>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</si>
  <si>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</si>
  <si>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</si>
  <si>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</si>
  <si>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</si>
  <si>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</si>
  <si>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</si>
  <si>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</si>
  <si>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</si>
  <si>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</si>
  <si>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</si>
  <si>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</si>
  <si>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</si>
  <si>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</si>
  <si>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</si>
  <si>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</si>
  <si>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</si>
  <si>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</si>
  <si>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</si>
  <si>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</si>
  <si>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</si>
  <si>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</si>
  <si>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</si>
  <si>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</si>
  <si>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</si>
  <si>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</si>
  <si>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</si>
  <si>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</si>
  <si>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</si>
  <si>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</si>
  <si>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</si>
  <si>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</si>
  <si>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</si>
  <si>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</si>
  <si>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</si>
  <si>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</si>
  <si>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</si>
  <si>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</si>
  <si>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</si>
  <si>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</si>
  <si>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</si>
  <si>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</si>
  <si>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</si>
  <si>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</si>
  <si>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</si>
  <si>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</si>
  <si>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</si>
  <si>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</si>
  <si>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</si>
  <si>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</si>
  <si>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</si>
  <si>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</si>
  <si>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</si>
  <si>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</si>
  <si>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</si>
  <si>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</si>
  <si>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</si>
  <si>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</si>
  <si>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</si>
  <si>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</si>
  <si>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</si>
  <si>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</si>
  <si>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</si>
  <si>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</si>
  <si>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</si>
  <si>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</si>
  <si>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</si>
  <si>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</si>
  <si>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</si>
  <si>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</si>
  <si>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</si>
  <si>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</si>
  <si>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</si>
  <si>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</si>
  <si>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</si>
  <si>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</si>
  <si>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</si>
  <si>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</si>
  <si>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</si>
  <si>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</si>
  <si>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</si>
  <si>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</si>
  <si>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</si>
  <si>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</si>
  <si>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</si>
  <si>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</si>
  <si>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</si>
  <si>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</si>
  <si>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東京都中央区勝どき4-6-2</t>
    <rPh sb="0" eb="3">
      <t>トウキョウト</t>
    </rPh>
    <rPh sb="3" eb="7">
      <t>チュウオウクカチ</t>
    </rPh>
    <phoneticPr fontId="3"/>
  </si>
  <si>
    <t>株式会社巴コーポレーション　東京支店
執行役員　支店長　成重　須美子</t>
    <rPh sb="0" eb="5">
      <t>カブシキカイシャトモエ</t>
    </rPh>
    <rPh sb="14" eb="16">
      <t>トウキョウ</t>
    </rPh>
    <rPh sb="16" eb="18">
      <t>シテン</t>
    </rPh>
    <rPh sb="19" eb="21">
      <t>シッコウ</t>
    </rPh>
    <rPh sb="21" eb="23">
      <t>ヤクイン</t>
    </rPh>
    <rPh sb="24" eb="27">
      <t>シテンチョウ</t>
    </rPh>
    <rPh sb="28" eb="30">
      <t>ナリシゲ</t>
    </rPh>
    <rPh sb="31" eb="34">
      <t>スミコ</t>
    </rPh>
    <phoneticPr fontId="3"/>
  </si>
  <si>
    <t>03-3533-7801</t>
    <phoneticPr fontId="3"/>
  </si>
  <si>
    <t>株式会社巴コーポレーション　東京支店</t>
    <rPh sb="0" eb="5">
      <t>カブシキカイシャトモエ</t>
    </rPh>
    <rPh sb="14" eb="16">
      <t>トウキョウ</t>
    </rPh>
    <rPh sb="16" eb="18">
      <t>シテン</t>
    </rPh>
    <phoneticPr fontId="3"/>
  </si>
  <si>
    <t>03-3533-9061</t>
    <phoneticPr fontId="3"/>
  </si>
  <si>
    <t>06　総合工事業</t>
    <rPh sb="3" eb="5">
      <t>ソウゴウ</t>
    </rPh>
    <rPh sb="5" eb="8">
      <t>コウジギョウ</t>
    </rPh>
    <phoneticPr fontId="3"/>
  </si>
  <si>
    <t>387名</t>
    <rPh sb="3" eb="4">
      <t>メイ</t>
    </rPh>
    <phoneticPr fontId="3"/>
  </si>
  <si>
    <t>エリア内元請完成工事無し</t>
    <rPh sb="3" eb="4">
      <t>ナイ</t>
    </rPh>
    <rPh sb="4" eb="6">
      <t>モトウケ</t>
    </rPh>
    <rPh sb="6" eb="8">
      <t>カンセイ</t>
    </rPh>
    <rPh sb="8" eb="10">
      <t>コウジ</t>
    </rPh>
    <rPh sb="10" eb="11">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</si>
</sst>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6" zoomScaleNormal="100" zoomScaleSheetLayoutView="100" workbookViewId="0">
      <selection activeCell="A26" sqref="A26"/>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v>45828</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3785</v>
      </c>
      <c r="N48" s="507"/>
      <c r="O48" s="508"/>
    </row>
    <row r="49" spans="3:21" ht="18" customHeight="1">
      <c r="C49" s="457" t="s">
        <v>11</v>
      </c>
      <c r="D49" s="489"/>
      <c r="E49" s="490"/>
      <c r="F49" s="476" t="s">
        <v>464</v>
      </c>
      <c r="G49" s="477"/>
      <c r="H49" s="477"/>
      <c r="I49" s="477"/>
      <c r="J49" s="477"/>
      <c r="K49" s="477"/>
      <c r="L49" s="126" t="s">
        <v>172</v>
      </c>
      <c r="M49" s="386"/>
      <c r="N49" s="509" t="s">
        <v>468</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t="s">
        <v>471</v>
      </c>
      <c r="G58" s="534"/>
      <c r="H58" s="534"/>
      <c r="I58" s="534"/>
      <c r="J58" s="534"/>
      <c r="K58" s="534"/>
      <c r="L58" s="534"/>
      <c r="M58" s="534"/>
      <c r="N58" s="534"/>
      <c r="O58" s="535"/>
    </row>
    <row r="59" spans="3:21" ht="26.25" customHeight="1">
      <c r="C59" s="300"/>
      <c r="D59" s="317" t="s">
        <v>24</v>
      </c>
      <c r="E59" s="318" t="s">
        <v>378</v>
      </c>
      <c r="F59" s="536" t="s">
        <v>470</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50</v>
      </c>
      <c r="I63" s="240" t="s">
        <v>4</v>
      </c>
      <c r="J63" s="525" t="s">
        <v>324</v>
      </c>
      <c r="K63" s="526"/>
      <c r="L63" s="527"/>
      <c r="M63" s="523">
        <f>+別紙!AA14</f>
        <v>50</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50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t="str">
        <f>+別紙!AA16</f>
        <v>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blackAndWhite="1"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1.1000000000000001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1.1000000000000001</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1.1000000000000001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1.1000000000000001</v>
      </c>
      <c r="Q27" s="633"/>
      <c r="R27" s="633"/>
      <c r="S27" s="633"/>
      <c r="T27" s="44" t="s">
        <v>38</v>
      </c>
      <c r="U27" s="64"/>
      <c r="V27" s="64"/>
      <c r="Y27" s="62" t="s">
        <v>39</v>
      </c>
      <c r="Z27" s="65"/>
      <c r="AH27" s="53"/>
      <c r="AI27" s="53"/>
      <c r="AJ27" s="53"/>
      <c r="AK27" s="53"/>
      <c r="AL27" s="603">
        <f>+AH18+P27</f>
        <v>1.1000000000000001</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1.1000000000000001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1.1000000000000001</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1.1000000000000001</v>
      </c>
      <c r="I30" s="574"/>
      <c r="J30" s="194" t="s">
        <v>198</v>
      </c>
      <c r="M30" s="582"/>
      <c r="P30" s="56"/>
      <c r="R30" s="587">
        <f>+ROUND(AA28,1)+ROUND(AA29,1)+ROUND(AA30,1)</f>
        <v>1.1000000000000001</v>
      </c>
      <c r="S30" s="633"/>
      <c r="T30" s="633"/>
      <c r="U30" s="633"/>
      <c r="V30" s="44" t="s">
        <v>16</v>
      </c>
      <c r="Y30" s="588" t="s">
        <v>186</v>
      </c>
      <c r="Z30" s="589"/>
      <c r="AA30" s="629">
        <v>0</v>
      </c>
      <c r="AB30" s="630"/>
      <c r="AC30" s="630"/>
      <c r="AD30" s="630"/>
      <c r="AE30" s="630"/>
      <c r="AF30" s="44" t="s">
        <v>13</v>
      </c>
      <c r="AL30" s="606">
        <v>1.1000000000000001</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1.1000000000000001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v>
      </c>
      <c r="E24" s="584"/>
      <c r="F24" s="584"/>
      <c r="G24" s="194" t="s">
        <v>198</v>
      </c>
      <c r="H24" s="573">
        <f>+F12</f>
        <v>3</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v>
      </c>
      <c r="Q27" s="633"/>
      <c r="R27" s="633"/>
      <c r="S27" s="633"/>
      <c r="T27" s="44" t="s">
        <v>38</v>
      </c>
      <c r="U27" s="64"/>
      <c r="V27" s="64"/>
      <c r="Y27" s="62" t="s">
        <v>39</v>
      </c>
      <c r="Z27" s="65"/>
      <c r="AH27" s="53"/>
      <c r="AI27" s="53"/>
      <c r="AJ27" s="53"/>
      <c r="AK27" s="53"/>
      <c r="AL27" s="603">
        <f>+AH18+P27</f>
        <v>3</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v>
      </c>
      <c r="E29" s="584"/>
      <c r="F29" s="584"/>
      <c r="G29" s="194" t="s">
        <v>198</v>
      </c>
      <c r="H29" s="573">
        <f>+AL27</f>
        <v>3</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10</v>
      </c>
      <c r="E30" s="584"/>
      <c r="F30" s="584"/>
      <c r="G30" s="194" t="s">
        <v>198</v>
      </c>
      <c r="H30" s="573">
        <f>+AL30</f>
        <v>3</v>
      </c>
      <c r="I30" s="574"/>
      <c r="J30" s="194" t="s">
        <v>198</v>
      </c>
      <c r="M30" s="582"/>
      <c r="P30" s="56"/>
      <c r="R30" s="587">
        <f>+ROUND(AA28,1)+ROUND(AA29,1)+ROUND(AA30,1)</f>
        <v>3</v>
      </c>
      <c r="S30" s="633"/>
      <c r="T30" s="633"/>
      <c r="U30" s="633"/>
      <c r="V30" s="44" t="s">
        <v>16</v>
      </c>
      <c r="Y30" s="588" t="s">
        <v>186</v>
      </c>
      <c r="Z30" s="589"/>
      <c r="AA30" s="629">
        <v>0</v>
      </c>
      <c r="AB30" s="630"/>
      <c r="AC30" s="630"/>
      <c r="AD30" s="630"/>
      <c r="AE30" s="630"/>
      <c r="AF30" s="44" t="s">
        <v>13</v>
      </c>
      <c r="AL30" s="606">
        <v>3</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70.3</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v>
      </c>
      <c r="E24" s="584"/>
      <c r="F24" s="584"/>
      <c r="G24" s="194" t="s">
        <v>198</v>
      </c>
      <c r="H24" s="573">
        <f>+F12</f>
        <v>70.3</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70.3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70.3</v>
      </c>
      <c r="Q27" s="633"/>
      <c r="R27" s="633"/>
      <c r="S27" s="633"/>
      <c r="T27" s="44" t="s">
        <v>38</v>
      </c>
      <c r="U27" s="64"/>
      <c r="V27" s="64"/>
      <c r="Y27" s="62" t="s">
        <v>39</v>
      </c>
      <c r="Z27" s="65"/>
      <c r="AH27" s="53"/>
      <c r="AI27" s="53"/>
      <c r="AJ27" s="53"/>
      <c r="AK27" s="53"/>
      <c r="AL27" s="603">
        <f>+AH18+P27</f>
        <v>70.3</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v>
      </c>
      <c r="E29" s="584"/>
      <c r="F29" s="584"/>
      <c r="G29" s="194" t="s">
        <v>198</v>
      </c>
      <c r="H29" s="573">
        <f>+AL27</f>
        <v>70.3</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10</v>
      </c>
      <c r="E30" s="584"/>
      <c r="F30" s="584"/>
      <c r="G30" s="194" t="s">
        <v>198</v>
      </c>
      <c r="H30" s="573">
        <f>+AL30</f>
        <v>70.3</v>
      </c>
      <c r="I30" s="574"/>
      <c r="J30" s="194" t="s">
        <v>198</v>
      </c>
      <c r="M30" s="582"/>
      <c r="P30" s="56"/>
      <c r="R30" s="587">
        <f>+ROUND(AA28,1)+ROUND(AA29,1)+ROUND(AA30,1)</f>
        <v>70.3</v>
      </c>
      <c r="S30" s="633"/>
      <c r="T30" s="633"/>
      <c r="U30" s="633"/>
      <c r="V30" s="44" t="s">
        <v>16</v>
      </c>
      <c r="Y30" s="588" t="s">
        <v>186</v>
      </c>
      <c r="Z30" s="589"/>
      <c r="AA30" s="629">
        <v>0</v>
      </c>
      <c r="AB30" s="630"/>
      <c r="AC30" s="630"/>
      <c r="AD30" s="630"/>
      <c r="AE30" s="630"/>
      <c r="AF30" s="44" t="s">
        <v>13</v>
      </c>
      <c r="AL30" s="606">
        <v>70.3</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70.3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10</v>
      </c>
      <c r="E24" s="584"/>
      <c r="F24" s="584"/>
      <c r="G24" s="194" t="s">
        <v>198</v>
      </c>
      <c r="H24" s="573">
        <f>+F12</f>
        <v>8.1</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8.1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8.1</v>
      </c>
      <c r="Q27" s="633"/>
      <c r="R27" s="633"/>
      <c r="S27" s="633"/>
      <c r="T27" s="44" t="s">
        <v>38</v>
      </c>
      <c r="U27" s="64"/>
      <c r="V27" s="64"/>
      <c r="Y27" s="62" t="s">
        <v>39</v>
      </c>
      <c r="Z27" s="65"/>
      <c r="AH27" s="53"/>
      <c r="AI27" s="53"/>
      <c r="AJ27" s="53"/>
      <c r="AK27" s="53"/>
      <c r="AL27" s="603">
        <f>+AH18+P27</f>
        <v>8.1</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v>
      </c>
      <c r="E29" s="584"/>
      <c r="F29" s="584"/>
      <c r="G29" s="194" t="s">
        <v>198</v>
      </c>
      <c r="H29" s="573">
        <f>+AL27</f>
        <v>8.1</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10</v>
      </c>
      <c r="E30" s="584"/>
      <c r="F30" s="584"/>
      <c r="G30" s="194" t="s">
        <v>198</v>
      </c>
      <c r="H30" s="573">
        <f>+AL30</f>
        <v>8.1</v>
      </c>
      <c r="I30" s="574"/>
      <c r="J30" s="194" t="s">
        <v>198</v>
      </c>
      <c r="M30" s="582"/>
      <c r="P30" s="56"/>
      <c r="R30" s="587">
        <f>+ROUND(AA28,1)+ROUND(AA29,1)+ROUND(AA30,1)</f>
        <v>8.1</v>
      </c>
      <c r="S30" s="633"/>
      <c r="T30" s="633"/>
      <c r="U30" s="633"/>
      <c r="V30" s="44" t="s">
        <v>16</v>
      </c>
      <c r="Y30" s="588" t="s">
        <v>186</v>
      </c>
      <c r="Z30" s="589"/>
      <c r="AA30" s="629">
        <v>0</v>
      </c>
      <c r="AB30" s="630"/>
      <c r="AC30" s="630"/>
      <c r="AD30" s="630"/>
      <c r="AE30" s="630"/>
      <c r="AF30" s="44" t="s">
        <v>13</v>
      </c>
      <c r="AL30" s="606">
        <v>8.1</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8.1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株式会社巴コーポレーション　東京支店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t="str">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v>
      </c>
      <c r="M9" s="319" t="str">
        <f>IF(OR(ｷ.紙くず!D24&gt;0,ｷ.紙くず!D24&lt;0),ｷ.紙くず!D24,IF(M$19&gt;0,"0",0))</f>
        <v>0</v>
      </c>
      <c r="N9" s="319">
        <f>IF(OR(ｸ.木くず!D24&gt;0,ｸ.木くず!D24&lt;0),ｸ.木くず!D24,IF(N$19&gt;0,"0",0))</f>
        <v>10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10</v>
      </c>
      <c r="U9" s="319">
        <f>IF(OR(ｿ.鉱さい!D24&gt;0,ｿ.鉱さい!D24&lt;0),ｿ.鉱さい!D24,IF(U$19&gt;0,"0",0))</f>
        <v>0</v>
      </c>
      <c r="V9" s="319">
        <f>IF(OR(ﾀ.がれき類!D24&gt;0,ﾀ.がれき類!D24&lt;0),ﾀ.がれき類!D24,IF(V$19&gt;0,"0",0))</f>
        <v>10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10</v>
      </c>
      <c r="AA9" s="321">
        <f>IF(SUM(G9:Z9)&gt;0,SUM(G9:Z9),IF(AA$19&gt;0,"0",0))</f>
        <v>50</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10</v>
      </c>
      <c r="M14" s="325" t="str">
        <f>IF(OR(ｷ.紙くず!D29&gt;0,ｷ.紙くず!D29&lt;0),ｷ.紙くず!D29,IF(M$19&gt;0,"0",0))</f>
        <v>0</v>
      </c>
      <c r="N14" s="325">
        <f>IF(OR(ｸ.木くず!D29&gt;0,ｸ.木くず!D29&lt;0),ｸ.木くず!D29,IF(N$19&gt;0,"0",0))</f>
        <v>10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10</v>
      </c>
      <c r="U14" s="325">
        <f>IF(OR(ｿ.鉱さい!D29&gt;0,ｿ.鉱さい!D29&lt;0),ｿ.鉱さい!D29,IF(U$19&gt;0,"0",0))</f>
        <v>0</v>
      </c>
      <c r="V14" s="325">
        <f>IF(OR(ﾀ.がれき類!D29&gt;0,ﾀ.がれき類!D29&lt;0),ﾀ.がれき類!D29,IF(V$19&gt;0,"0",0))</f>
        <v>10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10</v>
      </c>
      <c r="AA14" s="327">
        <f t="shared" si="0"/>
        <v>50</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10</v>
      </c>
      <c r="M15" s="325" t="str">
        <f>IF(OR(ｷ.紙くず!D30&gt;0,ｷ.紙くず!D30&lt;0),ｷ.紙くず!D30,IF(M$19&gt;0,"0",0))</f>
        <v>0</v>
      </c>
      <c r="N15" s="325">
        <f>IF(OR(ｸ.木くず!D30&gt;0,ｸ.木くず!D30&lt;0),ｸ.木くず!D30,IF(N$19&gt;0,"0",0))</f>
        <v>10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10</v>
      </c>
      <c r="U15" s="325">
        <f>IF(OR(ｿ.鉱さい!D30&gt;0,ｿ.鉱さい!D30&lt;0),ｿ.鉱さい!D30,IF(U$19&gt;0,"0",0))</f>
        <v>0</v>
      </c>
      <c r="V15" s="325">
        <f>IF(OR(ﾀ.がれき類!D30&gt;0,ﾀ.がれき類!D30&lt;0),ﾀ.がれき類!D30,IF(V$19&gt;0,"0",0))</f>
        <v>10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10</v>
      </c>
      <c r="AA15" s="327">
        <f t="shared" si="0"/>
        <v>50</v>
      </c>
    </row>
    <row r="16" spans="2:27" ht="20.45" customHeight="1">
      <c r="B16" s="169" t="s">
        <v>245</v>
      </c>
      <c r="C16" s="698" t="s">
        <v>243</v>
      </c>
      <c r="D16" s="698"/>
      <c r="E16" s="698"/>
      <c r="F16" s="699"/>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1294.2</v>
      </c>
      <c r="I19" s="331">
        <f t="shared" si="1"/>
        <v>0</v>
      </c>
      <c r="J19" s="331">
        <f t="shared" si="1"/>
        <v>0</v>
      </c>
      <c r="K19" s="331">
        <f t="shared" si="1"/>
        <v>0</v>
      </c>
      <c r="L19" s="331">
        <f t="shared" si="1"/>
        <v>15.1</v>
      </c>
      <c r="M19" s="331">
        <f t="shared" si="1"/>
        <v>5.9</v>
      </c>
      <c r="N19" s="331">
        <f t="shared" si="1"/>
        <v>22</v>
      </c>
      <c r="O19" s="331">
        <f t="shared" si="1"/>
        <v>0</v>
      </c>
      <c r="P19" s="331">
        <f t="shared" si="1"/>
        <v>0</v>
      </c>
      <c r="Q19" s="331">
        <f t="shared" si="1"/>
        <v>0</v>
      </c>
      <c r="R19" s="331">
        <f t="shared" si="1"/>
        <v>0</v>
      </c>
      <c r="S19" s="331">
        <f t="shared" si="1"/>
        <v>1.1000000000000001</v>
      </c>
      <c r="T19" s="331">
        <f t="shared" si="1"/>
        <v>3</v>
      </c>
      <c r="U19" s="331">
        <f t="shared" si="1"/>
        <v>0</v>
      </c>
      <c r="V19" s="331">
        <f t="shared" si="1"/>
        <v>70.3</v>
      </c>
      <c r="W19" s="331">
        <f t="shared" si="1"/>
        <v>0</v>
      </c>
      <c r="X19" s="331">
        <f t="shared" si="1"/>
        <v>0</v>
      </c>
      <c r="Y19" s="331">
        <f t="shared" si="1"/>
        <v>0</v>
      </c>
      <c r="Z19" s="332">
        <f t="shared" si="1"/>
        <v>8.1</v>
      </c>
      <c r="AA19" s="333">
        <f t="shared" ref="AA19:AA25" si="2">SUM(G19:Z19)</f>
        <v>1419.6999999999998</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1294.2</v>
      </c>
      <c r="I41" s="367">
        <f t="shared" si="8"/>
        <v>0</v>
      </c>
      <c r="J41" s="367">
        <f t="shared" si="8"/>
        <v>0</v>
      </c>
      <c r="K41" s="367">
        <f t="shared" si="8"/>
        <v>0</v>
      </c>
      <c r="L41" s="367">
        <f t="shared" si="8"/>
        <v>15.1</v>
      </c>
      <c r="M41" s="367">
        <f t="shared" si="8"/>
        <v>5.9</v>
      </c>
      <c r="N41" s="367">
        <f t="shared" si="8"/>
        <v>22</v>
      </c>
      <c r="O41" s="367">
        <f t="shared" si="8"/>
        <v>0</v>
      </c>
      <c r="P41" s="367">
        <f t="shared" si="8"/>
        <v>0</v>
      </c>
      <c r="Q41" s="367">
        <f t="shared" si="8"/>
        <v>0</v>
      </c>
      <c r="R41" s="367">
        <f t="shared" si="8"/>
        <v>0</v>
      </c>
      <c r="S41" s="367">
        <f t="shared" si="8"/>
        <v>1.1000000000000001</v>
      </c>
      <c r="T41" s="367">
        <f t="shared" si="8"/>
        <v>3</v>
      </c>
      <c r="U41" s="367">
        <f t="shared" si="8"/>
        <v>0</v>
      </c>
      <c r="V41" s="367">
        <f t="shared" si="8"/>
        <v>70.3</v>
      </c>
      <c r="W41" s="367">
        <f t="shared" si="8"/>
        <v>0</v>
      </c>
      <c r="X41" s="367">
        <f t="shared" si="8"/>
        <v>0</v>
      </c>
      <c r="Y41" s="367">
        <f t="shared" si="8"/>
        <v>0</v>
      </c>
      <c r="Z41" s="368">
        <f t="shared" si="8"/>
        <v>8.1</v>
      </c>
      <c r="AA41" s="369">
        <f t="shared" si="4"/>
        <v>1419.6999999999998</v>
      </c>
    </row>
    <row r="42" spans="2:27" ht="20.45" customHeight="1">
      <c r="B42" s="167"/>
      <c r="C42" s="721"/>
      <c r="D42" s="207"/>
      <c r="E42" s="205" t="s">
        <v>262</v>
      </c>
      <c r="F42" s="383"/>
      <c r="G42" s="358">
        <f t="shared" ref="G42:Z42" si="9">SUM(G43:G45)</f>
        <v>0</v>
      </c>
      <c r="H42" s="358">
        <f t="shared" si="9"/>
        <v>1294.2</v>
      </c>
      <c r="I42" s="358">
        <f t="shared" si="9"/>
        <v>0</v>
      </c>
      <c r="J42" s="358">
        <f t="shared" si="9"/>
        <v>0</v>
      </c>
      <c r="K42" s="358">
        <f t="shared" si="9"/>
        <v>0</v>
      </c>
      <c r="L42" s="358">
        <f t="shared" si="9"/>
        <v>15.1</v>
      </c>
      <c r="M42" s="358">
        <f t="shared" si="9"/>
        <v>5.9</v>
      </c>
      <c r="N42" s="358">
        <f t="shared" si="9"/>
        <v>22</v>
      </c>
      <c r="O42" s="358">
        <f t="shared" si="9"/>
        <v>0</v>
      </c>
      <c r="P42" s="358">
        <f t="shared" si="9"/>
        <v>0</v>
      </c>
      <c r="Q42" s="358">
        <f t="shared" si="9"/>
        <v>0</v>
      </c>
      <c r="R42" s="358">
        <f t="shared" si="9"/>
        <v>0</v>
      </c>
      <c r="S42" s="358">
        <f t="shared" si="9"/>
        <v>1.1000000000000001</v>
      </c>
      <c r="T42" s="358">
        <f t="shared" si="9"/>
        <v>3</v>
      </c>
      <c r="U42" s="358">
        <f t="shared" si="9"/>
        <v>0</v>
      </c>
      <c r="V42" s="358">
        <f t="shared" si="9"/>
        <v>70.3</v>
      </c>
      <c r="W42" s="358">
        <f t="shared" si="9"/>
        <v>0</v>
      </c>
      <c r="X42" s="358">
        <f t="shared" si="9"/>
        <v>0</v>
      </c>
      <c r="Y42" s="358">
        <f t="shared" si="9"/>
        <v>0</v>
      </c>
      <c r="Z42" s="359">
        <f t="shared" si="9"/>
        <v>8.1</v>
      </c>
      <c r="AA42" s="360">
        <f t="shared" si="4"/>
        <v>1419.6999999999998</v>
      </c>
    </row>
    <row r="43" spans="2:27" ht="20.45" customHeight="1">
      <c r="B43" s="167"/>
      <c r="C43" s="721"/>
      <c r="D43" s="208"/>
      <c r="E43" s="203"/>
      <c r="F43" s="201" t="s">
        <v>235</v>
      </c>
      <c r="G43" s="361">
        <f>+ｱ.燃え殻!$AA$28</f>
        <v>0</v>
      </c>
      <c r="H43" s="361">
        <f>+ｲ.汚泥!$AA$28</f>
        <v>1294.2</v>
      </c>
      <c r="I43" s="361">
        <f>+ｳ.廃油!$AA$28</f>
        <v>0</v>
      </c>
      <c r="J43" s="361">
        <f>+ｴ.廃酸!$AA$28</f>
        <v>0</v>
      </c>
      <c r="K43" s="361">
        <f>+ｵ.廃ｱﾙｶﾘ!$AA$28</f>
        <v>0</v>
      </c>
      <c r="L43" s="361">
        <f>+ｶ.廃ﾌﾟﾗ類!$AA$28</f>
        <v>15.1</v>
      </c>
      <c r="M43" s="361">
        <f>+ｷ.紙くず!$AA$28</f>
        <v>5.9</v>
      </c>
      <c r="N43" s="361">
        <f>+ｸ.木くず!$AA$28</f>
        <v>22</v>
      </c>
      <c r="O43" s="361">
        <f>+ｹ.繊維くず!$AA$28</f>
        <v>0</v>
      </c>
      <c r="P43" s="361">
        <f>+ｺ.動植物性残さ!$AA$28</f>
        <v>0</v>
      </c>
      <c r="Q43" s="361">
        <f>+ｻ.動物系固形不要物!$AA$28</f>
        <v>0</v>
      </c>
      <c r="R43" s="361">
        <f>+ｼ.ｺﾞﾑくず!$AA$28</f>
        <v>0</v>
      </c>
      <c r="S43" s="361">
        <f>+ｽ.金属くず!$AA$28</f>
        <v>1.1000000000000001</v>
      </c>
      <c r="T43" s="361">
        <f>+ｾ.ｶﾞﾗｽ･ｺﾝｸﾘ･陶磁器くず!$AA$28</f>
        <v>3</v>
      </c>
      <c r="U43" s="361">
        <f>+ｿ.鉱さい!$AA$28</f>
        <v>0</v>
      </c>
      <c r="V43" s="361">
        <f>+ﾀ.がれき類!$AA$28</f>
        <v>70.3</v>
      </c>
      <c r="W43" s="361">
        <f>+ﾁ.動物のふん尿!$AA$28</f>
        <v>0</v>
      </c>
      <c r="X43" s="361">
        <f>+ﾂ.動物の死体!$AA$28</f>
        <v>0</v>
      </c>
      <c r="Y43" s="361">
        <f>+ﾃ.ばいじん!$AA$28</f>
        <v>0</v>
      </c>
      <c r="Z43" s="362">
        <f>+ﾄ.混合廃棄物その他!$AA$28</f>
        <v>8.1</v>
      </c>
      <c r="AA43" s="363">
        <f t="shared" si="4"/>
        <v>1419.6999999999998</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1294.2</v>
      </c>
      <c r="I47" s="370">
        <f>+ｳ.廃油!$AL$27</f>
        <v>0</v>
      </c>
      <c r="J47" s="370">
        <f>+ｴ.廃酸!$AL$27</f>
        <v>0</v>
      </c>
      <c r="K47" s="370">
        <f>+ｵ.廃ｱﾙｶﾘ!$AL$27</f>
        <v>0</v>
      </c>
      <c r="L47" s="370">
        <f>+ｶ.廃ﾌﾟﾗ類!$AL$27</f>
        <v>15.1</v>
      </c>
      <c r="M47" s="370">
        <f>+ｷ.紙くず!$AL$27</f>
        <v>5.9</v>
      </c>
      <c r="N47" s="370">
        <f>+ｸ.木くず!$AL$27</f>
        <v>22</v>
      </c>
      <c r="O47" s="370">
        <f>+ｹ.繊維くず!$AL$27</f>
        <v>0</v>
      </c>
      <c r="P47" s="370">
        <f>+ｺ.動植物性残さ!$AL$27</f>
        <v>0</v>
      </c>
      <c r="Q47" s="370">
        <f>+ｻ.動物系固形不要物!$AL$27</f>
        <v>0</v>
      </c>
      <c r="R47" s="370">
        <f>+ｼ.ｺﾞﾑくず!$AL$27</f>
        <v>0</v>
      </c>
      <c r="S47" s="370">
        <f>+ｽ.金属くず!$AL$27</f>
        <v>1.1000000000000001</v>
      </c>
      <c r="T47" s="370">
        <f>+ｾ.ｶﾞﾗｽ･ｺﾝｸﾘ･陶磁器くず!$AL$27</f>
        <v>3</v>
      </c>
      <c r="U47" s="370">
        <f>+ｿ.鉱さい!$AL$27</f>
        <v>0</v>
      </c>
      <c r="V47" s="370">
        <f>+ﾀ.がれき類!$AL$27</f>
        <v>70.3</v>
      </c>
      <c r="W47" s="370">
        <f>+ﾁ.動物のふん尿!$AL$27</f>
        <v>0</v>
      </c>
      <c r="X47" s="370">
        <f>+ﾂ.動物の死体!$AL$27</f>
        <v>0</v>
      </c>
      <c r="Y47" s="370">
        <f>+ﾃ.ばいじん!$AL$27</f>
        <v>0</v>
      </c>
      <c r="Z47" s="371">
        <f>+ﾄ.混合廃棄物その他!$AL$27</f>
        <v>8.1</v>
      </c>
      <c r="AA47" s="372">
        <f t="shared" si="4"/>
        <v>1419.6999999999998</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15.1</v>
      </c>
      <c r="M48" s="373">
        <f>+ｷ.紙くず!$AL$30</f>
        <v>5.9</v>
      </c>
      <c r="N48" s="373">
        <f>+ｸ.木くず!$AL$30</f>
        <v>22</v>
      </c>
      <c r="O48" s="373">
        <f>+ｹ.繊維くず!$AL$30</f>
        <v>0</v>
      </c>
      <c r="P48" s="373">
        <f>+ｺ.動植物性残さ!$AL$30</f>
        <v>0</v>
      </c>
      <c r="Q48" s="373">
        <f>+ｻ.動物系固形不要物!$AL$30</f>
        <v>0</v>
      </c>
      <c r="R48" s="373">
        <f>+ｼ.ｺﾞﾑくず!$AL$30</f>
        <v>0</v>
      </c>
      <c r="S48" s="373">
        <f>+ｽ.金属くず!$AL$30</f>
        <v>1.1000000000000001</v>
      </c>
      <c r="T48" s="373">
        <f>+ｾ.ｶﾞﾗｽ･ｺﾝｸﾘ･陶磁器くず!$AL$30</f>
        <v>3</v>
      </c>
      <c r="U48" s="373">
        <f>+ｿ.鉱さい!$AL$30</f>
        <v>0</v>
      </c>
      <c r="V48" s="373">
        <f>+ﾀ.がれき類!$AL$30</f>
        <v>70.3</v>
      </c>
      <c r="W48" s="373">
        <f>+ﾁ.動物のふん尿!$AL$30</f>
        <v>0</v>
      </c>
      <c r="X48" s="373">
        <f>+ﾂ.動物の死体!$AL$30</f>
        <v>0</v>
      </c>
      <c r="Y48" s="373">
        <f>+ﾃ.ばいじん!$AL$30</f>
        <v>0</v>
      </c>
      <c r="Z48" s="374">
        <f>+ﾄ.混合廃棄物その他!$AL$30</f>
        <v>8.1</v>
      </c>
      <c r="AA48" s="375">
        <f t="shared" si="4"/>
        <v>125.5</v>
      </c>
    </row>
    <row r="49" spans="2:27" ht="20.45" customHeight="1">
      <c r="B49" s="167"/>
      <c r="C49" s="173"/>
      <c r="D49" s="409" t="s">
        <v>190</v>
      </c>
      <c r="E49" s="713" t="s">
        <v>239</v>
      </c>
      <c r="F49" s="714"/>
      <c r="G49" s="422">
        <f>+ｱ.燃え殻!$AS$24</f>
        <v>0</v>
      </c>
      <c r="H49" s="422">
        <f>+ｲ.汚泥!$AS$24</f>
        <v>1294.2</v>
      </c>
      <c r="I49" s="422">
        <f>+ｳ.廃油!$AS$24</f>
        <v>0</v>
      </c>
      <c r="J49" s="422">
        <f>+ｴ.廃酸!$AS$24</f>
        <v>0</v>
      </c>
      <c r="K49" s="422">
        <f>+ｵ.廃ｱﾙｶﾘ!$AS$24</f>
        <v>0</v>
      </c>
      <c r="L49" s="422">
        <f>+ｶ.廃ﾌﾟﾗ類!$AS$24</f>
        <v>15.1</v>
      </c>
      <c r="M49" s="422">
        <f>+ｷ.紙くず!$AS$24</f>
        <v>5.9</v>
      </c>
      <c r="N49" s="422">
        <f>+ｸ.木くず!$AS$24</f>
        <v>22</v>
      </c>
      <c r="O49" s="422">
        <f>+ｹ.繊維くず!$AS$24</f>
        <v>0</v>
      </c>
      <c r="P49" s="422">
        <f>+ｺ.動植物性残さ!$AS$24</f>
        <v>0</v>
      </c>
      <c r="Q49" s="422">
        <f>+ｻ.動物系固形不要物!$AS$24</f>
        <v>0</v>
      </c>
      <c r="R49" s="422">
        <f>+ｼ.ｺﾞﾑくず!$AS$24</f>
        <v>0</v>
      </c>
      <c r="S49" s="422">
        <f>+ｽ.金属くず!$AS$24</f>
        <v>1.1000000000000001</v>
      </c>
      <c r="T49" s="422">
        <f>+ｾ.ｶﾞﾗｽ･ｺﾝｸﾘ･陶磁器くず!$AS$24</f>
        <v>3</v>
      </c>
      <c r="U49" s="422">
        <f>+ｿ.鉱さい!$AS$24</f>
        <v>0</v>
      </c>
      <c r="V49" s="422">
        <f>+ﾀ.がれき類!$AS$24</f>
        <v>70.3</v>
      </c>
      <c r="W49" s="422">
        <f>+ﾁ.動物のふん尿!$AS$24</f>
        <v>0</v>
      </c>
      <c r="X49" s="422">
        <f>+ﾂ.動物の死体!$AS$24</f>
        <v>0</v>
      </c>
      <c r="Y49" s="422">
        <f>+ﾃ.ばいじん!$AS$24</f>
        <v>0</v>
      </c>
      <c r="Z49" s="423">
        <f>+ﾄ.混合廃棄物その他!$AS$24</f>
        <v>8.1</v>
      </c>
      <c r="AA49" s="424">
        <f t="shared" si="4"/>
        <v>1419.6999999999998</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15.1</v>
      </c>
      <c r="M52" s="415"/>
      <c r="N52" s="415"/>
      <c r="O52" s="415"/>
      <c r="P52" s="415"/>
      <c r="Q52" s="415"/>
      <c r="R52" s="415"/>
      <c r="S52" s="415"/>
      <c r="T52" s="415"/>
      <c r="U52" s="415"/>
      <c r="V52" s="415"/>
      <c r="W52" s="415"/>
      <c r="X52" s="415"/>
      <c r="Y52" s="415"/>
      <c r="Z52" s="433"/>
      <c r="AA52" s="377">
        <f t="shared" si="4"/>
        <v>15.1</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1294.2</v>
      </c>
      <c r="I63" s="406">
        <f t="shared" si="10"/>
        <v>0</v>
      </c>
      <c r="J63" s="406">
        <f t="shared" si="10"/>
        <v>0</v>
      </c>
      <c r="K63" s="406">
        <f t="shared" si="10"/>
        <v>0</v>
      </c>
      <c r="L63" s="406">
        <f t="shared" si="10"/>
        <v>25.1</v>
      </c>
      <c r="M63" s="406">
        <f t="shared" si="10"/>
        <v>5.9</v>
      </c>
      <c r="N63" s="406">
        <f t="shared" si="10"/>
        <v>32</v>
      </c>
      <c r="O63" s="406">
        <f t="shared" si="10"/>
        <v>0</v>
      </c>
      <c r="P63" s="406">
        <f t="shared" si="10"/>
        <v>0</v>
      </c>
      <c r="Q63" s="406">
        <f t="shared" si="10"/>
        <v>0</v>
      </c>
      <c r="R63" s="406">
        <f t="shared" si="10"/>
        <v>0</v>
      </c>
      <c r="S63" s="406">
        <f t="shared" si="10"/>
        <v>1.1000000000000001</v>
      </c>
      <c r="T63" s="406">
        <f t="shared" si="10"/>
        <v>13</v>
      </c>
      <c r="U63" s="406">
        <f t="shared" si="10"/>
        <v>0</v>
      </c>
      <c r="V63" s="406">
        <f t="shared" si="10"/>
        <v>80.3</v>
      </c>
      <c r="W63" s="406">
        <f t="shared" si="10"/>
        <v>0</v>
      </c>
      <c r="X63" s="406">
        <f t="shared" si="10"/>
        <v>0</v>
      </c>
      <c r="Y63" s="406">
        <f t="shared" si="10"/>
        <v>0</v>
      </c>
      <c r="Z63" s="406">
        <f t="shared" si="10"/>
        <v>18.100000000000001</v>
      </c>
      <c r="AA63" s="407">
        <f>+AA9+AA19+AA20</f>
        <v>1469.6999999999998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f>+表紙!L34</f>
        <v>45828</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東京都中央区勝どき4-6-2</v>
      </c>
      <c r="K16" s="780"/>
      <c r="L16" s="781"/>
      <c r="M16" s="781"/>
      <c r="N16" s="781"/>
      <c r="O16" s="782"/>
    </row>
    <row r="17" spans="1:15" ht="26.25" customHeight="1">
      <c r="C17" s="78"/>
      <c r="H17" s="23" t="s">
        <v>7</v>
      </c>
      <c r="I17" s="23"/>
      <c r="J17" s="780" t="str">
        <f>+表紙!J40</f>
        <v>株式会社巴コーポレーション　東京支店
執行役員　支店長　成重　須美子</v>
      </c>
      <c r="K17" s="780"/>
      <c r="L17" s="781"/>
      <c r="M17" s="781"/>
      <c r="N17" s="781"/>
      <c r="O17" s="782"/>
    </row>
    <row r="18" spans="1:15">
      <c r="C18" s="78"/>
      <c r="J18" s="21" t="s">
        <v>8</v>
      </c>
      <c r="O18" s="79"/>
    </row>
    <row r="19" spans="1:15">
      <c r="C19" s="78"/>
      <c r="J19" s="24" t="s">
        <v>9</v>
      </c>
      <c r="K19" s="24"/>
      <c r="L19" s="746" t="str">
        <f>IF(+表紙!L42="","",+表紙!L42)</f>
        <v>03-3533-7801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株式会社巴コーポレーション　東京支店</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3785</v>
      </c>
      <c r="N25" s="770"/>
      <c r="O25" s="771"/>
    </row>
    <row r="26" spans="1:15" ht="18" customHeight="1">
      <c r="C26" s="457" t="s">
        <v>11</v>
      </c>
      <c r="D26" s="489"/>
      <c r="E26" s="490"/>
      <c r="F26" s="756" t="str">
        <f>+表紙!F49</f>
        <v>東京都中央区勝どき4-6-2</v>
      </c>
      <c r="G26" s="757"/>
      <c r="H26" s="757"/>
      <c r="I26" s="757"/>
      <c r="J26" s="757"/>
      <c r="K26" s="757"/>
      <c r="L26" s="126" t="s">
        <v>172</v>
      </c>
      <c r="M26" s="222"/>
      <c r="N26" s="760" t="str">
        <f>IF(+表紙!N49="","",+表紙!N49)</f>
        <v>03-3533-9061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06　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t="str">
        <f>+表紙!F58</f>
        <v>エリア内元請完成工事無し</v>
      </c>
      <c r="G35" s="794"/>
      <c r="H35" s="794"/>
      <c r="I35" s="794"/>
      <c r="J35" s="794"/>
      <c r="K35" s="794"/>
      <c r="L35" s="794"/>
      <c r="M35" s="794"/>
      <c r="N35" s="794"/>
      <c r="O35" s="795"/>
    </row>
    <row r="36" spans="3:15" ht="23.25" customHeight="1">
      <c r="C36" s="300"/>
      <c r="D36" s="317" t="s">
        <v>24</v>
      </c>
      <c r="E36" s="318" t="s">
        <v>378</v>
      </c>
      <c r="F36" s="796" t="str">
        <f>+表紙!F59</f>
        <v>387名</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50</v>
      </c>
      <c r="I40" s="240" t="s">
        <v>4</v>
      </c>
      <c r="J40" s="525" t="s">
        <v>324</v>
      </c>
      <c r="K40" s="526"/>
      <c r="L40" s="527"/>
      <c r="M40" s="741">
        <f>+表紙!M63</f>
        <v>50</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50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t="str">
        <f>+表紙!M65</f>
        <v>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1294.2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1294.2</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1294.2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1294.2</v>
      </c>
      <c r="Q27" s="633"/>
      <c r="R27" s="633"/>
      <c r="S27" s="633"/>
      <c r="T27" s="44" t="s">
        <v>38</v>
      </c>
      <c r="U27" s="64"/>
      <c r="V27" s="64"/>
      <c r="Y27" s="62" t="s">
        <v>39</v>
      </c>
      <c r="Z27" s="65"/>
      <c r="AH27" s="53"/>
      <c r="AI27" s="53"/>
      <c r="AJ27" s="53"/>
      <c r="AK27" s="53"/>
      <c r="AL27" s="603">
        <f>+AH18+P27</f>
        <v>1294.2</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1294.2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1294.2</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1294.2</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1294.2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v>0</v>
      </c>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v>0</v>
      </c>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459</v>
      </c>
      <c r="AS9" s="663"/>
      <c r="AT9" s="663"/>
      <c r="AU9" s="95">
        <v>0</v>
      </c>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v>0</v>
      </c>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15.1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v>0</v>
      </c>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v>0</v>
      </c>
      <c r="AV14" s="44" t="s">
        <v>34</v>
      </c>
      <c r="AW14" s="405"/>
    </row>
    <row r="15" spans="2:50"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585" t="s">
        <v>177</v>
      </c>
      <c r="AT15" s="586"/>
      <c r="AU15" s="95">
        <v>0</v>
      </c>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0</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0</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15.1</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460</v>
      </c>
      <c r="AS21" s="663"/>
      <c r="AT21" s="663"/>
      <c r="AU21" s="95">
        <v>0</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10</v>
      </c>
      <c r="E24" s="584"/>
      <c r="F24" s="584"/>
      <c r="G24" s="194" t="s">
        <v>198</v>
      </c>
      <c r="H24" s="573">
        <f>+F12</f>
        <v>15.1</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+ROUND(AU13,1)+ROUND(AA28,1)</f>
        <v>15.1</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15.1</v>
      </c>
      <c r="Q27" s="633"/>
      <c r="R27" s="633"/>
      <c r="S27" s="633"/>
      <c r="T27" s="44" t="s">
        <v>38</v>
      </c>
      <c r="U27" s="64"/>
      <c r="V27" s="64"/>
      <c r="Y27" s="62" t="s">
        <v>39</v>
      </c>
      <c r="Z27" s="65"/>
      <c r="AH27" s="53"/>
      <c r="AI27" s="53"/>
      <c r="AJ27" s="53"/>
      <c r="AK27" s="53"/>
      <c r="AL27" s="603">
        <f>+AH18+P27</f>
        <v>15.1</v>
      </c>
      <c r="AM27" s="604"/>
      <c r="AN27" s="604"/>
      <c r="AO27" s="604"/>
      <c r="AP27" s="52" t="s">
        <v>13</v>
      </c>
      <c r="AQ27" s="267"/>
      <c r="AR27" s="128"/>
      <c r="AS27" s="606">
        <v>0</v>
      </c>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15.1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10</v>
      </c>
      <c r="E29" s="584"/>
      <c r="F29" s="584"/>
      <c r="G29" s="194" t="s">
        <v>198</v>
      </c>
      <c r="H29" s="573">
        <f>+AL27</f>
        <v>15.1</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10</v>
      </c>
      <c r="E30" s="584"/>
      <c r="F30" s="584"/>
      <c r="G30" s="194" t="s">
        <v>198</v>
      </c>
      <c r="H30" s="573">
        <f>+AL30</f>
        <v>15.1</v>
      </c>
      <c r="I30" s="574"/>
      <c r="J30" s="194" t="s">
        <v>198</v>
      </c>
      <c r="M30" s="582"/>
      <c r="P30" s="56"/>
      <c r="R30" s="587">
        <f>+ROUND(AA28,1)+ROUND(AA29,1)+ROUND(AA30,1)</f>
        <v>15.1</v>
      </c>
      <c r="S30" s="633"/>
      <c r="T30" s="633"/>
      <c r="U30" s="633"/>
      <c r="V30" s="44" t="s">
        <v>16</v>
      </c>
      <c r="Y30" s="588" t="s">
        <v>186</v>
      </c>
      <c r="Z30" s="589"/>
      <c r="AA30" s="629">
        <v>0</v>
      </c>
      <c r="AB30" s="630"/>
      <c r="AC30" s="630"/>
      <c r="AD30" s="630"/>
      <c r="AE30" s="630"/>
      <c r="AF30" s="44" t="s">
        <v>13</v>
      </c>
      <c r="AL30" s="606">
        <v>15.1</v>
      </c>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15.1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100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0.59055118110236227" right="0.59055118110236227" top="0.62992125984251968" bottom="0.39370078740157483" header="0.51181102362204722" footer="0"/>
  <pageSetup paperSize="9" scale="6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5.9</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5.9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5.9</v>
      </c>
      <c r="Q27" s="633"/>
      <c r="R27" s="633"/>
      <c r="S27" s="633"/>
      <c r="T27" s="44" t="s">
        <v>38</v>
      </c>
      <c r="U27" s="64"/>
      <c r="V27" s="64"/>
      <c r="Y27" s="62" t="s">
        <v>39</v>
      </c>
      <c r="Z27" s="65"/>
      <c r="AH27" s="53"/>
      <c r="AI27" s="53"/>
      <c r="AJ27" s="53"/>
      <c r="AK27" s="53"/>
      <c r="AL27" s="603">
        <f>+AH18+P27</f>
        <v>5.9</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5.9</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5.9</v>
      </c>
      <c r="I30" s="574"/>
      <c r="J30" s="194" t="s">
        <v>198</v>
      </c>
      <c r="M30" s="582"/>
      <c r="P30" s="56"/>
      <c r="R30" s="587">
        <f>+ROUND(AA28,1)+ROUND(AA29,1)+ROUND(AA30,1)</f>
        <v>5.9</v>
      </c>
      <c r="S30" s="633"/>
      <c r="T30" s="633"/>
      <c r="U30" s="633"/>
      <c r="V30" s="44" t="s">
        <v>16</v>
      </c>
      <c r="Y30" s="588" t="s">
        <v>186</v>
      </c>
      <c r="Z30" s="589"/>
      <c r="AA30" s="629">
        <v>0</v>
      </c>
      <c r="AB30" s="630"/>
      <c r="AC30" s="630"/>
      <c r="AD30" s="630"/>
      <c r="AE30" s="630"/>
      <c r="AF30" s="44" t="s">
        <v>13</v>
      </c>
      <c r="AL30" s="606">
        <v>5.9</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5.9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株式会社巴コーポレーション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v>
      </c>
      <c r="E24" s="584"/>
      <c r="F24" s="584"/>
      <c r="G24" s="194" t="s">
        <v>198</v>
      </c>
      <c r="H24" s="573">
        <f>+F12</f>
        <v>22</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22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22</v>
      </c>
      <c r="Q27" s="633"/>
      <c r="R27" s="633"/>
      <c r="S27" s="633"/>
      <c r="T27" s="44" t="s">
        <v>38</v>
      </c>
      <c r="U27" s="64"/>
      <c r="V27" s="64"/>
      <c r="Y27" s="62" t="s">
        <v>39</v>
      </c>
      <c r="Z27" s="65"/>
      <c r="AH27" s="53"/>
      <c r="AI27" s="53"/>
      <c r="AJ27" s="53"/>
      <c r="AK27" s="53"/>
      <c r="AL27" s="603">
        <f>+AH18+P27</f>
        <v>22</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v>
      </c>
      <c r="E29" s="584"/>
      <c r="F29" s="584"/>
      <c r="G29" s="194" t="s">
        <v>198</v>
      </c>
      <c r="H29" s="573">
        <f>+AL27</f>
        <v>22</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10</v>
      </c>
      <c r="E30" s="584"/>
      <c r="F30" s="584"/>
      <c r="G30" s="194" t="s">
        <v>198</v>
      </c>
      <c r="H30" s="573">
        <f>+AL30</f>
        <v>22</v>
      </c>
      <c r="I30" s="574"/>
      <c r="J30" s="194" t="s">
        <v>198</v>
      </c>
      <c r="M30" s="582"/>
      <c r="P30" s="56"/>
      <c r="R30" s="587">
        <f>+ROUND(AA28,1)+ROUND(AA29,1)+ROUND(AA30,1)</f>
        <v>22</v>
      </c>
      <c r="S30" s="633"/>
      <c r="T30" s="633"/>
      <c r="U30" s="633"/>
      <c r="V30" s="44" t="s">
        <v>16</v>
      </c>
      <c r="Y30" s="588" t="s">
        <v>186</v>
      </c>
      <c r="Z30" s="589"/>
      <c r="AA30" s="629">
        <v>0</v>
      </c>
      <c r="AB30" s="630"/>
      <c r="AC30" s="630"/>
      <c r="AD30" s="630"/>
      <c r="AE30" s="630"/>
      <c r="AF30" s="44" t="s">
        <v>13</v>
      </c>
      <c r="AL30" s="606">
        <v>22</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22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2025-06-20T04:52:43Z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