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6BCBBDAD-C422-4ED7-A349-CEC273AD35F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98" yWindow="-98" windowWidth="21795" windowHeight="1399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I32" i="94" l="1"/>
  <c r="AA44" i="94"/>
  <c r="K226" i="95" s="1"/>
  <c r="K202" i="98" s="1"/>
  <c r="H32" i="94"/>
  <c r="H31" i="94" s="1"/>
  <c r="H26" i="94" s="1"/>
  <c r="H27" i="94" s="1"/>
  <c r="AA36" i="94"/>
  <c r="AA29" i="94"/>
  <c r="AA28" i="94"/>
  <c r="H38" i="94"/>
  <c r="H37" i="94" s="1"/>
  <c r="O38" i="94"/>
  <c r="O37" i="94" s="1"/>
  <c r="O19" i="94" s="1"/>
  <c r="O10" i="94" s="1"/>
  <c r="AK27" i="82"/>
  <c r="X32" i="94"/>
  <c r="X31" i="94" s="1"/>
  <c r="X26" i="94" s="1"/>
  <c r="X27" i="94" s="1"/>
  <c r="X18" i="82"/>
  <c r="O16" i="83"/>
  <c r="Y50" i="94" s="1"/>
  <c r="X21" i="83"/>
  <c r="AK27" i="83"/>
  <c r="X21" i="78"/>
  <c r="O16" i="79"/>
  <c r="R50" i="94" s="1"/>
  <c r="X21" i="89"/>
  <c r="F12" i="83"/>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3" i="94"/>
  <c r="O12" i="94"/>
  <c r="O11" i="94"/>
  <c r="O14" i="94"/>
  <c r="O9" i="94"/>
  <c r="O55" i="94" s="1"/>
  <c r="O15" i="94"/>
  <c r="O16" i="94"/>
  <c r="O17" i="94"/>
  <c r="K195" i="95"/>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<sst xmlns="http://schemas.openxmlformats.org/spreadsheetml/2006/main" count="3179" uniqueCount="460">
  <si>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</si>
  <si>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</si>
  <si>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</si>
  <si>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</si>
  <si>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</si>
  <si>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</si>
  <si>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</si>
  <si>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</si>
  <si>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</si>
  <si>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</si>
  <si>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</si>
  <si>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</si>
  <si>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</si>
  <si>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</si>
  <si>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</si>
  <si>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</si>
  <si>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</si>
  <si>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</si>
  <si>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</si>
  <si>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</si>
  <si>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</si>
  <si>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</si>
  <si>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</si>
  <si>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</si>
  <si>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</si>
  <si>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</si>
  <si>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</si>
  <si>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</si>
  <si>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</si>
  <si>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</si>
  <si>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</si>
  <si>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</si>
  <si>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</si>
  <si>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</si>
  <si>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</si>
  <si>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</si>
  <si>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</si>
  <si>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</si>
  <si>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</si>
  <si>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</si>
  <si>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</si>
  <si>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</si>
  <si>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</si>
  <si>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</si>
  <si>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</si>
  <si>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</si>
  <si>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</si>
  <si>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</si>
  <si>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</si>
  <si>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</si>
  <si>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</si>
  <si>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</si>
  <si>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</si>
  <si>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</si>
  <si>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</si>
  <si>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</si>
  <si>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</si>
  <si>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</si>
  <si>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</si>
  <si>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</si>
  <si>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</si>
  <si>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</si>
  <si>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</si>
  <si>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</si>
  <si>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</si>
  <si>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</si>
  <si>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</si>
  <si>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</si>
  <si>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</si>
  <si>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</si>
  <si>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</si>
  <si>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</si>
  <si>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</si>
  <si>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</si>
  <si>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</si>
  <si>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</si>
  <si>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</si>
  <si>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</si>
  <si>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</si>
  <si>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</si>
  <si>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</si>
  <si>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</si>
  <si>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</si>
  <si>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</si>
  <si>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</si>
  <si>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</si>
  <si>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</si>
  <si>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</si>
  <si>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</si>
  <si>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</si>
  <si>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</si>
  <si>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</si>
  <si>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</si>
  <si>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</si>
  <si>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</si>
  <si>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</si>
  <si>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</si>
  <si>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</si>
  <si>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</si>
  <si>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</si>
  <si>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</si>
  <si>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</si>
  <si>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</si>
  <si>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</si>
  <si>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</si>
  <si>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</si>
  <si>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</si>
  <si>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</si>
  <si>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</si>
  <si>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</si>
  <si>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</si>
  <si>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</si>
  <si>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</si>
  <si>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</si>
  <si>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</si>
  <si>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</si>
  <si>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</si>
  <si>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</si>
  <si>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</si>
  <si>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</si>
  <si>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</si>
  <si>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</si>
  <si>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</si>
  <si>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</si>
  <si>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</si>
  <si>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</si>
  <si>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</si>
  <si>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</si>
  <si>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</si>
  <si>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</si>
  <si>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</si>
  <si>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</si>
  <si>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</si>
  <si>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</si>
  <si>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</si>
  <si>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</si>
  <si>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</si>
  <si>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</si>
  <si>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</si>
  <si>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</si>
  <si>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</si>
  <si>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</si>
  <si>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</si>
  <si>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</si>
  <si>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</si>
  <si>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</si>
  <si>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</si>
  <si>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</si>
  <si>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</si>
  <si>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</si>
  <si>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</si>
  <si>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</si>
  <si>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</si>
  <si>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</si>
  <si>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</si>
  <si>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</si>
  <si>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</si>
  <si>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</si>
  <si>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</si>
  <si>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</si>
  <si>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</si>
  <si>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</si>
  <si>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</si>
  <si>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</si>
  <si>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</si>
  <si>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</si>
  <si>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</si>
  <si>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</si>
  <si>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</si>
  <si>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</si>
  <si>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</si>
  <si>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</si>
  <si>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</si>
  <si>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</si>
  <si>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</si>
  <si>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</si>
  <si>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</si>
  <si>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</si>
  <si>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</si>
  <si>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</si>
  <si>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</si>
  <si>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</si>
  <si>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</si>
  <si>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</si>
  <si>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</si>
  <si>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</si>
  <si>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</si>
  <si>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</si>
  <si>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</si>
  <si>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</si>
  <si>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</si>
  <si>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</si>
  <si>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</si>
  <si>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</si>
  <si>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</si>
  <si>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</si>
  <si>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</si>
  <si>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</si>
  <si>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</si>
  <si>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</si>
  <si>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</si>
  <si>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</si>
  <si>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</si>
  <si>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</si>
  <si>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</si>
  <si>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</si>
  <si>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</si>
  <si>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</si>
  <si>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</si>
  <si>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</si>
  <si>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</si>
  <si>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</si>
  <si>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</si>
  <si>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</si>
  <si>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</si>
  <si>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</si>
  <si>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</si>
  <si>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</si>
  <si>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</si>
  <si>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</si>
  <si>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</si>
  <si>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</si>
  <si>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</si>
  <si>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</si>
  <si>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</si>
  <si>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</si>
  <si>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</si>
  <si>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</si>
  <si>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</si>
  <si>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</si>
  <si>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</si>
  <si>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</si>
  <si>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</si>
  <si>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</si>
  <si>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</si>
  <si>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</si>
  <si>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</si>
  <si>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</si>
  <si>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</si>
  <si>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</si>
  <si>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</si>
  <si>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</si>
  <si>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</si>
  <si>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</si>
  <si>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</si>
  <si>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</si>
  <si>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</si>
  <si>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</si>
  <si>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</si>
  <si>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</si>
  <si>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</si>
  <si>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</si>
  <si>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</si>
  <si>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</si>
  <si>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</si>
  <si>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</si>
  <si>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</si>
  <si>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</si>
  <si>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</si>
  <si>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</si>
  <si>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</si>
  <si>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</si>
  <si>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</si>
  <si>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</si>
  <si>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</si>
  <si>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</si>
  <si>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</si>
  <si>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</si>
  <si>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</si>
  <si>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</si>
  <si>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</si>
  <si>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</si>
  <si>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</si>
  <si>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</si>
  <si>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</si>
  <si>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</si>
  <si>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</si>
  <si>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</si>
  <si>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</si>
  <si>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</si>
  <si>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</si>
  <si>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</si>
  <si>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</si>
  <si>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</si>
  <si>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</si>
  <si>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</si>
  <si>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</si>
  <si>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</si>
  <si>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</si>
  <si>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</si>
  <si>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</si>
  <si>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</si>
  <si>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</si>
  <si>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</si>
  <si>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</si>
  <si>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</si>
  <si>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</si>
  <si>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</si>
  <si>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</si>
  <si>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</si>
  <si>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</si>
  <si>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</si>
  <si>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</si>
  <si>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</si>
  <si>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</si>
  <si>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</si>
  <si>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</si>
  <si>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</si>
  <si>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</si>
  <si>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</si>
  <si>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</si>
  <si>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</si>
  <si>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</si>
  <si>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</si>
  <si>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</si>
  <si>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</si>
  <si>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</si>
  <si>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</si>
  <si>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</si>
  <si>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</si>
  <si>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</si>
  <si>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</si>
  <si>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</si>
  <si>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</si>
  <si>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</si>
  <si>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</si>
  <si>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</si>
  <si>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</si>
  <si>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</si>
  <si>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</si>
  <si>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</si>
  <si>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</si>
  <si>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</si>
  <si>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</si>
  <si>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</si>
  <si>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</si>
  <si>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</si>
  <si>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</si>
  <si>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</si>
  <si>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</si>
  <si>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</si>
  <si>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</si>
  <si>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</si>
  <si>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</si>
  <si>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</si>
  <si>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</si>
  <si>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</si>
  <si>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</si>
  <si>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</si>
  <si>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</si>
  <si>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</si>
  <si>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</si>
  <si>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</si>
  <si>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</si>
  <si>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</si>
  <si>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</si>
  <si>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</si>
  <si>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</si>
  <si>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</si>
  <si>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</si>
  <si>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</si>
  <si>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</si>
  <si>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</si>
  <si>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</si>
  <si>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</si>
  <si>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</si>
  <si>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</si>
  <si>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</si>
  <si>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</si>
  <si>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</si>
  <si>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</si>
  <si>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</si>
  <si>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</si>
  <si>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</si>
  <si>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</si>
  <si>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</si>
  <si>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</si>
  <si>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</si>
  <si>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</si>
  <si>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</si>
  <si>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</si>
  <si>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</si>
  <si>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</si>
  <si>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</si>
  <si>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</si>
  <si>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</si>
  <si>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</si>
  <si>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</si>
  <si>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</si>
  <si>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</si>
  <si>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</si>
  <si>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</si>
  <si>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</si>
  <si>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</si>
  <si>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</si>
  <si>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</si>
  <si>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</si>
  <si>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</si>
  <si>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</si>
  <si>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</si>
  <si>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</si>
  <si>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</si>
  <si>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</si>
  <si>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</si>
  <si>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</si>
  <si>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</si>
  <si>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</si>
  <si>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</si>
  <si>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</si>
  <si>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</si>
  <si>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</si>
  <si>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</si>
  <si>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</si>
  <si>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</si>
  <si>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</si>
  <si>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</si>
  <si>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</si>
  <si>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</si>
  <si>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</si>
  <si>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</si>
  <si>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</si>
  <si>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</si>
  <si>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</si>
  <si>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</si>
  <si>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</si>
  <si>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</si>
  <si>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</si>
  <si>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</si>
  <si>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</si>
  <si>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</si>
  <si>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</si>
  <si>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</si>
  <si>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</si>
  <si>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</si>
  <si>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</si>
  <si>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</si>
  <si>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</si>
  <si>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</si>
  <si>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</si>
  <si>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</si>
  <si>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</si>
  <si>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</si>
  <si>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</si>
  <si>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</si>
  <si>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</si>
  <si>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</si>
  <si>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東京都千代田区九段北４－３－１</t>
    <phoneticPr fontId="3"/>
  </si>
  <si>
    <t>前田建設工業株式会社東京建築支店
執行役員支店長　清末　信行</t>
    <phoneticPr fontId="3"/>
  </si>
  <si>
    <t>03-3222-0995</t>
    <phoneticPr fontId="3"/>
  </si>
  <si>
    <t>前田建設工業株式会社東京建築支店</t>
    <phoneticPr fontId="3"/>
  </si>
  <si>
    <t>東京都千代田区九段北４－３－１</t>
    <phoneticPr fontId="3"/>
  </si>
  <si>
    <t>※全て処分業者への委託による
・汚泥⇒脱水⇒改良土
・廃プラスチック⇒破砕・圧縮⇒再生燃料・プラスチック原料
・紙くず⇒破砕・減容⇒再生燃料・製紙燃料
・木くず⇒破砕・減容⇒再生燃料・木質ボード材料
・ガラス・コンクリート・陶磁器くず⇒破砕⇒再生利用
・がれき類⇒破砕⇒再生砕石・砂
・混合廃棄物その他⇒混合物を選別後、各種類の工程による再生利用
　　　　　　　　　　　　　　（ただし、一部は最終処分（埋立））</t>
    <phoneticPr fontId="3"/>
  </si>
  <si>
    <t>（別紙参照）</t>
    <phoneticPr fontId="3"/>
  </si>
  <si>
    <t>・省梱包、通い箱による資材の現場搬入
・資材、工具等の転用を図り、有効利用する
・資材のプレカット
など</t>
    <phoneticPr fontId="3"/>
  </si>
  <si>
    <t>上記①の取組を継続実施する。</t>
    <phoneticPr fontId="3"/>
  </si>
  <si>
    <t>特定４品目（コンがら、コンがら（有筋）、アスコンがら、木材）と石膏ボードの分別は必ず実施し、これら５品目以外についても分別に取組むことを社内ルールで規定している。</t>
    <phoneticPr fontId="3"/>
  </si>
  <si>
    <t>記載事項無し</t>
    <phoneticPr fontId="3"/>
  </si>
  <si>
    <t>各現場が締結する委託契約に関し、支店でも委託業者の許可情報に合致した契約かどうか、過去の実績や行政処分の情報を確認し、信頼のおける業者かどうか確認を行った。</t>
    <phoneticPr fontId="3"/>
  </si>
  <si>
    <t>業者選定の際に優良認定処理業者や電子マニフェスト使用可能業者を選定するように指導する。</t>
    <phoneticPr fontId="3"/>
  </si>
  <si>
    <t>令和7年5月19日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</si>
</sst>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514475" y="2200275"/>
          <a:ext cx="400050"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504950" y="2190750"/>
          <a:ext cx="409576"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504950" y="2190750"/>
          <a:ext cx="409576"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504950" y="2181225"/>
          <a:ext cx="409576"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504950" y="2200275"/>
          <a:ext cx="409576"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504950" y="2190750"/>
          <a:ext cx="409576"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504950" y="2190750"/>
          <a:ext cx="409576"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504950" y="2181225"/>
          <a:ext cx="409576"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6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6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504950" y="2200275"/>
          <a:ext cx="409576"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504950" y="2181225"/>
          <a:ext cx="409576"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504950" y="2219325"/>
          <a:ext cx="409576"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504950" y="2190750"/>
          <a:ext cx="409576"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504950" y="2190750"/>
          <a:ext cx="409576"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504950" y="2209800"/>
          <a:ext cx="409576"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B18" zoomScale="115" zoomScaleNormal="115" zoomScaleSheetLayoutView="115" workbookViewId="0">
      <selection activeCell="C27" sqref="C27"/>
    </sheetView>
  </sheetViews>
  <sheetFormatPr defaultColWidth="9" defaultRowHeight="12" x14ac:dyDescent="0.25"/>
  <cols>
    <col min="1" max="1" width="1.1328125" style="28" customWidth="1"/>
    <col min="2" max="2" width="3.33203125" style="28" customWidth="1"/>
    <col min="3" max="3" width="2.796875" style="26" customWidth="1"/>
    <col min="4" max="4" width="3.1328125" style="26" customWidth="1"/>
    <col min="5" max="5" width="9.6640625" style="26" customWidth="1"/>
    <col min="6" max="6" width="2.796875" style="26" customWidth="1"/>
    <col min="7" max="7" width="9.796875" style="26" customWidth="1"/>
    <col min="8" max="8" width="1.796875" style="26" customWidth="1"/>
    <col min="9" max="9" width="3.796875" style="26" customWidth="1"/>
    <col min="10" max="10" width="9.796875" style="26" customWidth="1"/>
    <col min="11" max="11" width="1.796875" style="26" customWidth="1"/>
    <col min="12" max="12" width="3.796875" style="26" customWidth="1"/>
    <col min="13" max="13" width="9.796875" style="26" customWidth="1"/>
    <col min="14" max="14" width="1.796875" style="26" customWidth="1"/>
    <col min="15" max="15" width="4.796875" style="26" customWidth="1"/>
    <col min="16" max="16" width="8.796875" style="26" customWidth="1"/>
    <col min="17" max="17" width="1.796875" style="26" customWidth="1"/>
    <col min="18" max="18" width="4.796875" style="26" customWidth="1"/>
    <col min="19" max="19" width="0.86328125" style="26" customWidth="1"/>
    <col min="20" max="20" width="7.796875" style="26" customWidth="1"/>
    <col min="21" max="21" width="1.33203125" style="26" customWidth="1"/>
    <col min="22" max="22" width="2.19921875" style="26" customWidth="1"/>
    <col min="23" max="23" width="9" style="26"/>
    <col min="24" max="24" width="9" style="53"/>
    <col min="25" max="25" width="10.796875" style="53" customWidth="1"/>
    <col min="26" max="26" width="9" style="53"/>
    <col min="27" max="27" width="13.33203125" style="53" customWidth="1"/>
    <col min="28" max="33" width="9" style="53"/>
    <col min="34" max="34" width="33.796875" style="53" customWidth="1"/>
    <col min="35" max="54" width="9" style="53"/>
    <col min="55" max="16384" width="9" style="26"/>
  </cols>
  <sheetData>
    <row r="2" spans="1:54" ht="12.75" x14ac:dyDescent="0.25">
      <c r="C2" s="25" t="s">
        <v>51</v>
      </c>
    </row>
    <row r="3" spans="1:54" ht="12.75" x14ac:dyDescent="0.25">
      <c r="C3" s="25" t="s">
        <v>159</v>
      </c>
    </row>
    <row r="4" spans="1:54" s="91" customFormat="1" ht="12.75" x14ac:dyDescent="0.2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2.75" x14ac:dyDescent="0.2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2.75" x14ac:dyDescent="0.25">
      <c r="C6" s="25"/>
    </row>
    <row r="7" spans="1:54" ht="12.75" x14ac:dyDescent="0.25">
      <c r="C7" s="25" t="s">
        <v>2</v>
      </c>
      <c r="W7" s="25"/>
    </row>
    <row r="8" spans="1:54" s="485" customFormat="1" ht="12.75" x14ac:dyDescent="0.2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2.75" x14ac:dyDescent="0.2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2.75" x14ac:dyDescent="0.2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2.75" x14ac:dyDescent="0.2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2.75" x14ac:dyDescent="0.2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2.75" x14ac:dyDescent="0.2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2.75" x14ac:dyDescent="0.2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2.75" x14ac:dyDescent="0.2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2.75" x14ac:dyDescent="0.2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2.75" hidden="1" x14ac:dyDescent="0.2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2.75" x14ac:dyDescent="0.25">
      <c r="C19" s="25"/>
      <c r="D19" s="91"/>
      <c r="E19" s="91"/>
      <c r="F19" s="91"/>
      <c r="G19" s="91"/>
      <c r="H19" s="91"/>
      <c r="I19" s="91"/>
      <c r="J19" s="91"/>
      <c r="K19" s="91"/>
      <c r="L19" s="91"/>
      <c r="M19" s="91"/>
      <c r="N19" s="91"/>
      <c r="O19" s="91"/>
      <c r="P19" s="91"/>
      <c r="Q19" s="91"/>
      <c r="R19" s="91"/>
      <c r="W19" s="25"/>
      <c r="X19" s="106"/>
      <c r="Y19" s="107"/>
    </row>
    <row r="20" spans="1:56" ht="12.75" x14ac:dyDescent="0.25">
      <c r="C20" s="25" t="s">
        <v>3</v>
      </c>
      <c r="D20" s="27"/>
      <c r="F20" s="91"/>
      <c r="G20" s="91"/>
      <c r="H20" s="91"/>
      <c r="I20" s="91"/>
      <c r="J20" s="91"/>
      <c r="K20" s="91"/>
      <c r="L20" s="91"/>
      <c r="M20" s="91"/>
      <c r="N20" s="91"/>
      <c r="O20" s="91"/>
      <c r="P20" s="91"/>
      <c r="Q20" s="91"/>
      <c r="R20" s="91"/>
      <c r="W20" s="25"/>
      <c r="X20" s="106"/>
      <c r="Y20" s="107"/>
    </row>
    <row r="21" spans="1:56" ht="12.75" x14ac:dyDescent="0.25">
      <c r="C21" s="687"/>
      <c r="D21" s="688"/>
      <c r="E21" s="25" t="s">
        <v>50</v>
      </c>
      <c r="W21" s="25"/>
      <c r="X21" s="106"/>
      <c r="Y21" s="107"/>
    </row>
    <row r="22" spans="1:56" ht="12.75" x14ac:dyDescent="0.25">
      <c r="C22" s="689" t="s">
        <v>395</v>
      </c>
      <c r="D22" s="690"/>
      <c r="E22" s="25" t="s">
        <v>384</v>
      </c>
      <c r="W22" s="25"/>
      <c r="X22" s="107"/>
      <c r="Y22" s="107"/>
    </row>
    <row r="23" spans="1:56" ht="12.75" x14ac:dyDescent="0.25">
      <c r="C23" s="691" t="s">
        <v>396</v>
      </c>
      <c r="D23" s="692"/>
      <c r="E23" s="25" t="s">
        <v>1</v>
      </c>
      <c r="W23" s="25"/>
      <c r="X23" s="107"/>
      <c r="Y23" s="107"/>
    </row>
    <row r="24" spans="1:56" ht="12.75" x14ac:dyDescent="0.25">
      <c r="C24" s="693" t="s">
        <v>397</v>
      </c>
      <c r="D24" s="694"/>
      <c r="E24" s="25" t="s">
        <v>46</v>
      </c>
      <c r="W24" s="25"/>
      <c r="X24" s="107"/>
      <c r="Y24" s="107"/>
    </row>
    <row r="25" spans="1:56" ht="12.75" x14ac:dyDescent="0.25">
      <c r="C25" s="695" t="s">
        <v>398</v>
      </c>
      <c r="D25" s="696"/>
      <c r="E25" s="489" t="s">
        <v>388</v>
      </c>
      <c r="W25" s="25"/>
      <c r="X25" s="106"/>
      <c r="Y25" s="107"/>
    </row>
    <row r="26" spans="1:56" ht="12.75" x14ac:dyDescent="0.25">
      <c r="C26" s="29"/>
      <c r="D26" s="29"/>
      <c r="E26" s="489" t="s">
        <v>383</v>
      </c>
      <c r="W26" s="25"/>
      <c r="X26" s="106"/>
      <c r="Y26" s="107"/>
      <c r="AA26" s="109"/>
    </row>
    <row r="27" spans="1:56" ht="13.15" thickBot="1" x14ac:dyDescent="0.3">
      <c r="C27" s="29"/>
      <c r="D27" s="29"/>
      <c r="E27" s="593"/>
      <c r="U27" s="117"/>
      <c r="V27" s="117"/>
      <c r="W27" s="117"/>
      <c r="X27" s="26"/>
      <c r="Y27" s="25"/>
      <c r="Z27" s="106"/>
      <c r="AA27" s="429"/>
      <c r="BC27" s="53"/>
      <c r="BD27" s="53"/>
    </row>
    <row r="28" spans="1:56" ht="12.75" x14ac:dyDescent="0.2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3">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2.75" x14ac:dyDescent="0.2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2.75" x14ac:dyDescent="0.2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25" customHeight="1" x14ac:dyDescent="0.2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3">
      <c r="C35" s="96"/>
      <c r="D35" s="30"/>
      <c r="E35" s="30"/>
      <c r="F35" s="30"/>
      <c r="G35" s="30"/>
      <c r="H35" s="30"/>
      <c r="I35" s="30"/>
      <c r="J35" s="30"/>
      <c r="K35" s="30"/>
      <c r="L35" s="30"/>
      <c r="M35" s="30"/>
      <c r="N35" s="30"/>
      <c r="O35" s="30"/>
      <c r="P35" s="742" t="s">
        <v>459</v>
      </c>
      <c r="Q35" s="743"/>
      <c r="R35" s="743"/>
      <c r="S35" s="743"/>
      <c r="T35" s="744"/>
      <c r="U35" s="745"/>
      <c r="W35" s="25"/>
      <c r="X35" s="106"/>
      <c r="Y35" s="107"/>
    </row>
    <row r="36" spans="1:25" ht="12.75" x14ac:dyDescent="0.25">
      <c r="C36" s="96"/>
      <c r="D36" s="30"/>
      <c r="E36" s="30"/>
      <c r="F36" s="30"/>
      <c r="G36" s="30"/>
      <c r="H36" s="30"/>
      <c r="I36" s="30"/>
      <c r="J36" s="30"/>
      <c r="K36" s="30"/>
      <c r="L36" s="30"/>
      <c r="M36" s="30"/>
      <c r="N36" s="30"/>
      <c r="O36" s="30"/>
      <c r="P36" s="30"/>
      <c r="Q36" s="30"/>
      <c r="R36" s="30"/>
      <c r="S36" s="374"/>
      <c r="T36" s="374"/>
      <c r="U36" s="98"/>
      <c r="W36" s="25"/>
      <c r="X36" s="106"/>
      <c r="Y36" s="107"/>
    </row>
    <row r="37" spans="1:25" ht="12.75" x14ac:dyDescent="0.2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2.75" x14ac:dyDescent="0.25">
      <c r="C38" s="96"/>
      <c r="D38" s="30"/>
      <c r="E38" s="30"/>
      <c r="F38" s="30"/>
      <c r="G38" s="30"/>
      <c r="H38" s="30"/>
      <c r="I38" s="30"/>
      <c r="J38" s="30"/>
      <c r="K38" s="30"/>
      <c r="L38" s="30"/>
      <c r="M38" s="30"/>
      <c r="N38" s="30"/>
      <c r="O38" s="30"/>
      <c r="P38" s="30"/>
      <c r="Q38" s="30"/>
      <c r="R38" s="30"/>
      <c r="S38" s="30"/>
      <c r="T38" s="30"/>
      <c r="U38" s="97"/>
      <c r="W38" s="25"/>
      <c r="X38" s="106"/>
      <c r="Y38" s="107"/>
    </row>
    <row r="39" spans="1:25" ht="12.75" x14ac:dyDescent="0.2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25">
      <c r="C41" s="96"/>
      <c r="D41" s="30"/>
      <c r="E41" s="30"/>
      <c r="F41" s="30"/>
      <c r="G41" s="30"/>
      <c r="H41" s="30"/>
      <c r="I41" s="31"/>
      <c r="J41" s="31" t="s">
        <v>7</v>
      </c>
      <c r="K41" s="31"/>
      <c r="L41" s="746" t="s">
        <v>447</v>
      </c>
      <c r="M41" s="746"/>
      <c r="N41" s="746"/>
      <c r="O41" s="746"/>
      <c r="P41" s="746"/>
      <c r="Q41" s="746"/>
      <c r="R41" s="746"/>
      <c r="S41" s="746"/>
      <c r="T41" s="746"/>
      <c r="U41" s="747"/>
    </row>
    <row r="42" spans="1:25" x14ac:dyDescent="0.25">
      <c r="C42" s="96"/>
      <c r="D42" s="30"/>
      <c r="E42" s="30"/>
      <c r="F42" s="30"/>
      <c r="G42" s="30"/>
      <c r="H42" s="30"/>
      <c r="I42" s="30"/>
      <c r="J42" s="30"/>
      <c r="K42" s="30"/>
      <c r="L42" s="30" t="s">
        <v>8</v>
      </c>
      <c r="M42" s="30"/>
      <c r="N42" s="30"/>
      <c r="O42" s="30"/>
      <c r="P42" s="30"/>
      <c r="Q42" s="30"/>
      <c r="R42" s="30"/>
      <c r="S42" s="30"/>
      <c r="T42" s="30"/>
      <c r="U42" s="447"/>
    </row>
    <row r="43" spans="1:25" ht="12.75" x14ac:dyDescent="0.25">
      <c r="C43" s="96"/>
      <c r="D43" s="30"/>
      <c r="E43" s="30"/>
      <c r="F43" s="30"/>
      <c r="G43" s="30"/>
      <c r="H43" s="30"/>
      <c r="I43" s="30"/>
      <c r="J43" s="30"/>
      <c r="K43" s="30"/>
      <c r="L43" s="32"/>
      <c r="M43" s="32" t="s">
        <v>9</v>
      </c>
      <c r="N43" s="32"/>
      <c r="O43" s="748" t="s">
        <v>448</v>
      </c>
      <c r="P43" s="748"/>
      <c r="Q43" s="748"/>
      <c r="R43" s="748"/>
      <c r="S43" s="748"/>
      <c r="T43" s="748"/>
      <c r="U43" s="749"/>
    </row>
    <row r="44" spans="1:25" x14ac:dyDescent="0.25">
      <c r="C44" s="96"/>
      <c r="D44" s="30"/>
      <c r="E44" s="30"/>
      <c r="F44" s="30"/>
      <c r="G44" s="30"/>
      <c r="H44" s="30"/>
      <c r="I44" s="30"/>
      <c r="J44" s="30"/>
      <c r="K44" s="30"/>
      <c r="L44" s="32"/>
      <c r="M44" s="32"/>
      <c r="N44" s="32"/>
      <c r="O44" s="30"/>
      <c r="P44" s="30"/>
      <c r="Q44" s="30"/>
      <c r="R44" s="30"/>
      <c r="S44" s="30"/>
      <c r="T44" s="30"/>
      <c r="U44" s="97"/>
    </row>
    <row r="45" spans="1:25" x14ac:dyDescent="0.25">
      <c r="C45" s="96"/>
      <c r="D45" s="30"/>
      <c r="E45" s="30"/>
      <c r="F45" s="30"/>
      <c r="G45" s="30"/>
      <c r="H45" s="30"/>
      <c r="I45" s="30"/>
      <c r="J45" s="30"/>
      <c r="K45" s="30"/>
      <c r="L45" s="30"/>
      <c r="M45" s="30"/>
      <c r="N45" s="30"/>
      <c r="O45" s="30"/>
      <c r="P45" s="30"/>
      <c r="Q45" s="30"/>
      <c r="R45" s="30"/>
      <c r="S45" s="30"/>
      <c r="T45" s="30"/>
      <c r="U45" s="97"/>
    </row>
    <row r="46" spans="1:25" ht="30" customHeight="1" x14ac:dyDescent="0.2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25">
      <c r="C47" s="99"/>
      <c r="D47" s="33"/>
      <c r="E47" s="33"/>
      <c r="F47" s="33"/>
      <c r="G47" s="33"/>
      <c r="H47" s="33"/>
      <c r="I47" s="33"/>
      <c r="J47" s="33"/>
      <c r="K47" s="33"/>
      <c r="L47" s="33"/>
      <c r="M47" s="33"/>
      <c r="N47" s="33"/>
      <c r="O47" s="33"/>
      <c r="P47" s="33"/>
      <c r="Q47" s="33"/>
      <c r="R47" s="33"/>
      <c r="S47" s="33"/>
      <c r="T47" s="30"/>
      <c r="U47" s="97"/>
    </row>
    <row r="48" spans="1:25" ht="24.75" customHeight="1" x14ac:dyDescent="0.2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25">
      <c r="C49" s="719"/>
      <c r="D49" s="720"/>
      <c r="E49" s="721"/>
      <c r="F49" s="706"/>
      <c r="G49" s="707"/>
      <c r="H49" s="707"/>
      <c r="I49" s="707"/>
      <c r="J49" s="707"/>
      <c r="K49" s="707"/>
      <c r="L49" s="707"/>
      <c r="M49" s="707"/>
      <c r="N49" s="707"/>
      <c r="O49" s="707"/>
      <c r="P49" s="725">
        <v>3693</v>
      </c>
      <c r="Q49" s="726"/>
      <c r="R49" s="726"/>
      <c r="S49" s="726"/>
      <c r="T49" s="726"/>
      <c r="U49" s="727"/>
    </row>
    <row r="50" spans="3:54" ht="26.25" customHeight="1" x14ac:dyDescent="0.25">
      <c r="C50" s="697" t="s">
        <v>11</v>
      </c>
      <c r="D50" s="698"/>
      <c r="E50" s="699"/>
      <c r="F50" s="708" t="s">
        <v>450</v>
      </c>
      <c r="G50" s="709"/>
      <c r="H50" s="709"/>
      <c r="I50" s="709"/>
      <c r="J50" s="709"/>
      <c r="K50" s="709"/>
      <c r="L50" s="709"/>
      <c r="M50" s="709"/>
      <c r="N50" s="592" t="s">
        <v>172</v>
      </c>
      <c r="O50" s="595"/>
      <c r="P50" s="596"/>
      <c r="Q50" s="712" t="s">
        <v>448</v>
      </c>
      <c r="R50" s="712"/>
      <c r="S50" s="712"/>
      <c r="T50" s="712"/>
      <c r="U50" s="713"/>
    </row>
    <row r="51" spans="3:54" ht="26.25" customHeight="1" x14ac:dyDescent="0.2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2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2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3">
      <c r="C54" s="202"/>
      <c r="D54" s="203" t="s">
        <v>288</v>
      </c>
      <c r="E54" s="207" t="s">
        <v>12</v>
      </c>
      <c r="F54" s="792" t="s">
        <v>119</v>
      </c>
      <c r="G54" s="793"/>
      <c r="H54" s="793"/>
      <c r="I54" s="793"/>
      <c r="J54" s="793"/>
      <c r="K54" s="793"/>
      <c r="L54" s="38" t="s">
        <v>48</v>
      </c>
      <c r="M54" s="38"/>
      <c r="N54" s="797"/>
      <c r="O54" s="797"/>
      <c r="P54" s="797"/>
      <c r="Q54" s="797"/>
      <c r="R54" s="797"/>
      <c r="S54" s="797"/>
      <c r="T54" s="797"/>
      <c r="U54" s="798"/>
      <c r="V54" s="34"/>
      <c r="W54" s="53"/>
      <c r="BB54" s="26"/>
    </row>
    <row r="55" spans="3:54" ht="27" customHeight="1" x14ac:dyDescent="0.3">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3">
      <c r="C56" s="204"/>
      <c r="D56" s="205"/>
      <c r="E56" s="206"/>
      <c r="F56" s="763" t="s">
        <v>279</v>
      </c>
      <c r="G56" s="764"/>
      <c r="H56" s="764"/>
      <c r="I56" s="765"/>
      <c r="J56" s="799" t="s">
        <v>284</v>
      </c>
      <c r="K56" s="800"/>
      <c r="L56" s="800"/>
      <c r="M56" s="801"/>
      <c r="N56" s="761">
        <v>6605</v>
      </c>
      <c r="O56" s="762"/>
      <c r="P56" s="762"/>
      <c r="Q56" s="762"/>
      <c r="R56" s="762"/>
      <c r="S56" s="282" t="s">
        <v>285</v>
      </c>
      <c r="T56" s="282"/>
      <c r="U56" s="327"/>
      <c r="W56" s="34"/>
    </row>
    <row r="57" spans="3:54" ht="27" customHeight="1" x14ac:dyDescent="0.3">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3">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3">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3">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3">
      <c r="C61" s="597"/>
      <c r="D61" s="574" t="s">
        <v>290</v>
      </c>
      <c r="E61" s="575" t="s">
        <v>241</v>
      </c>
      <c r="F61" s="794">
        <v>576</v>
      </c>
      <c r="G61" s="795"/>
      <c r="H61" s="795"/>
      <c r="I61" s="795"/>
      <c r="J61" s="795"/>
      <c r="K61" s="795"/>
      <c r="L61" s="795"/>
      <c r="M61" s="795"/>
      <c r="N61" s="795"/>
      <c r="O61" s="795"/>
      <c r="P61" s="795"/>
      <c r="Q61" s="795"/>
      <c r="R61" s="795"/>
      <c r="S61" s="795"/>
      <c r="T61" s="795"/>
      <c r="U61" s="796"/>
      <c r="W61" s="34"/>
    </row>
    <row r="62" spans="3:54" ht="14" customHeight="1" x14ac:dyDescent="0.3">
      <c r="C62" s="597"/>
      <c r="D62" s="576"/>
      <c r="E62" s="505"/>
      <c r="F62" s="772" t="s">
        <v>451</v>
      </c>
      <c r="G62" s="773"/>
      <c r="H62" s="773"/>
      <c r="I62" s="773"/>
      <c r="J62" s="773"/>
      <c r="K62" s="773"/>
      <c r="L62" s="773"/>
      <c r="M62" s="773"/>
      <c r="N62" s="773"/>
      <c r="O62" s="773"/>
      <c r="P62" s="773"/>
      <c r="Q62" s="773"/>
      <c r="R62" s="773"/>
      <c r="S62" s="773"/>
      <c r="T62" s="773"/>
      <c r="U62" s="774"/>
      <c r="W62" s="34" t="s">
        <v>445</v>
      </c>
    </row>
    <row r="63" spans="3:54" ht="14" customHeight="1" x14ac:dyDescent="0.3">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4" customHeight="1" x14ac:dyDescent="0.3">
      <c r="C64" s="597"/>
      <c r="D64" s="580"/>
      <c r="E64" s="806"/>
      <c r="F64" s="652"/>
      <c r="G64" s="653"/>
      <c r="H64" s="653"/>
      <c r="I64" s="653"/>
      <c r="J64" s="653"/>
      <c r="K64" s="653"/>
      <c r="L64" s="653"/>
      <c r="M64" s="653"/>
      <c r="N64" s="653"/>
      <c r="O64" s="653"/>
      <c r="P64" s="653"/>
      <c r="Q64" s="653"/>
      <c r="R64" s="653"/>
      <c r="S64" s="653"/>
      <c r="T64" s="653"/>
      <c r="U64" s="654"/>
      <c r="W64" s="34"/>
    </row>
    <row r="65" spans="3:23" ht="14" customHeight="1" x14ac:dyDescent="0.3">
      <c r="C65" s="597"/>
      <c r="D65" s="580"/>
      <c r="E65" s="806"/>
      <c r="F65" s="652"/>
      <c r="G65" s="653"/>
      <c r="H65" s="653"/>
      <c r="I65" s="653"/>
      <c r="J65" s="653"/>
      <c r="K65" s="653"/>
      <c r="L65" s="653"/>
      <c r="M65" s="653"/>
      <c r="N65" s="653"/>
      <c r="O65" s="653"/>
      <c r="P65" s="653"/>
      <c r="Q65" s="653"/>
      <c r="R65" s="653"/>
      <c r="S65" s="653"/>
      <c r="T65" s="653"/>
      <c r="U65" s="654"/>
      <c r="W65" s="34"/>
    </row>
    <row r="66" spans="3:23" ht="14" customHeight="1" x14ac:dyDescent="0.3">
      <c r="C66" s="597"/>
      <c r="D66" s="580"/>
      <c r="E66" s="806"/>
      <c r="F66" s="652"/>
      <c r="G66" s="653"/>
      <c r="H66" s="653"/>
      <c r="I66" s="653"/>
      <c r="J66" s="653"/>
      <c r="K66" s="653"/>
      <c r="L66" s="653"/>
      <c r="M66" s="653"/>
      <c r="N66" s="653"/>
      <c r="O66" s="653"/>
      <c r="P66" s="653"/>
      <c r="Q66" s="653"/>
      <c r="R66" s="653"/>
      <c r="S66" s="653"/>
      <c r="T66" s="653"/>
      <c r="U66" s="654"/>
      <c r="W66" s="34"/>
    </row>
    <row r="67" spans="3:23" ht="14" customHeight="1" x14ac:dyDescent="0.3">
      <c r="C67" s="597"/>
      <c r="D67" s="807" t="s">
        <v>414</v>
      </c>
      <c r="E67" s="808"/>
      <c r="F67" s="652"/>
      <c r="G67" s="653"/>
      <c r="H67" s="653"/>
      <c r="I67" s="653"/>
      <c r="J67" s="653"/>
      <c r="K67" s="653"/>
      <c r="L67" s="653"/>
      <c r="M67" s="653"/>
      <c r="N67" s="653"/>
      <c r="O67" s="653"/>
      <c r="P67" s="653"/>
      <c r="Q67" s="653"/>
      <c r="R67" s="653"/>
      <c r="S67" s="653"/>
      <c r="T67" s="653"/>
      <c r="U67" s="654"/>
      <c r="W67" s="34"/>
    </row>
    <row r="68" spans="3:23" ht="14" customHeight="1" x14ac:dyDescent="0.3">
      <c r="C68" s="597"/>
      <c r="D68" s="809"/>
      <c r="E68" s="808"/>
      <c r="F68" s="652"/>
      <c r="G68" s="653"/>
      <c r="H68" s="653"/>
      <c r="I68" s="653"/>
      <c r="J68" s="653"/>
      <c r="K68" s="653"/>
      <c r="L68" s="653"/>
      <c r="M68" s="653"/>
      <c r="N68" s="653"/>
      <c r="O68" s="653"/>
      <c r="P68" s="653"/>
      <c r="Q68" s="653"/>
      <c r="R68" s="653"/>
      <c r="S68" s="653"/>
      <c r="T68" s="653"/>
      <c r="U68" s="654"/>
      <c r="W68" s="34"/>
    </row>
    <row r="69" spans="3:23" ht="14" customHeight="1" x14ac:dyDescent="0.3">
      <c r="C69" s="597"/>
      <c r="D69" s="809"/>
      <c r="E69" s="808"/>
      <c r="F69" s="652"/>
      <c r="G69" s="653"/>
      <c r="H69" s="653"/>
      <c r="I69" s="653"/>
      <c r="J69" s="653"/>
      <c r="K69" s="653"/>
      <c r="L69" s="653"/>
      <c r="M69" s="653"/>
      <c r="N69" s="653"/>
      <c r="O69" s="653"/>
      <c r="P69" s="653"/>
      <c r="Q69" s="653"/>
      <c r="R69" s="653"/>
      <c r="S69" s="653"/>
      <c r="T69" s="653"/>
      <c r="U69" s="654"/>
      <c r="W69" s="34"/>
    </row>
    <row r="70" spans="3:23" ht="14" customHeight="1" x14ac:dyDescent="0.3">
      <c r="C70" s="597"/>
      <c r="D70" s="809"/>
      <c r="E70" s="808"/>
      <c r="F70" s="652"/>
      <c r="G70" s="653"/>
      <c r="H70" s="653"/>
      <c r="I70" s="653"/>
      <c r="J70" s="653"/>
      <c r="K70" s="653"/>
      <c r="L70" s="653"/>
      <c r="M70" s="653"/>
      <c r="N70" s="653"/>
      <c r="O70" s="653"/>
      <c r="P70" s="653"/>
      <c r="Q70" s="653"/>
      <c r="R70" s="653"/>
      <c r="S70" s="653"/>
      <c r="T70" s="653"/>
      <c r="U70" s="654"/>
      <c r="W70" s="34"/>
    </row>
    <row r="71" spans="3:23" ht="14" customHeight="1" x14ac:dyDescent="0.3">
      <c r="C71" s="597"/>
      <c r="D71" s="809"/>
      <c r="E71" s="808"/>
      <c r="F71" s="652"/>
      <c r="G71" s="653"/>
      <c r="H71" s="653"/>
      <c r="I71" s="653"/>
      <c r="J71" s="653"/>
      <c r="K71" s="653"/>
      <c r="L71" s="653"/>
      <c r="M71" s="653"/>
      <c r="N71" s="653"/>
      <c r="O71" s="653"/>
      <c r="P71" s="653"/>
      <c r="Q71" s="653"/>
      <c r="R71" s="653"/>
      <c r="S71" s="653"/>
      <c r="T71" s="653"/>
      <c r="U71" s="654"/>
      <c r="W71" s="34"/>
    </row>
    <row r="72" spans="3:23" ht="14" customHeight="1" x14ac:dyDescent="0.3">
      <c r="C72" s="598"/>
      <c r="D72" s="581"/>
      <c r="E72" s="506"/>
      <c r="F72" s="655"/>
      <c r="G72" s="656"/>
      <c r="H72" s="656"/>
      <c r="I72" s="656"/>
      <c r="J72" s="656"/>
      <c r="K72" s="656"/>
      <c r="L72" s="656"/>
      <c r="M72" s="656"/>
      <c r="N72" s="656"/>
      <c r="O72" s="656"/>
      <c r="P72" s="656"/>
      <c r="Q72" s="656"/>
      <c r="R72" s="656"/>
      <c r="S72" s="656"/>
      <c r="T72" s="656"/>
      <c r="U72" s="657"/>
      <c r="W72" s="34"/>
    </row>
    <row r="73" spans="3:23" ht="14" customHeight="1" x14ac:dyDescent="0.3">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3">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3">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3">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3">
      <c r="C77" s="442"/>
      <c r="D77" s="766" t="s">
        <v>452</v>
      </c>
      <c r="E77" s="767"/>
      <c r="F77" s="767"/>
      <c r="G77" s="767"/>
      <c r="H77" s="767"/>
      <c r="I77" s="767"/>
      <c r="J77" s="767"/>
      <c r="K77" s="767"/>
      <c r="L77" s="767"/>
      <c r="M77" s="767"/>
      <c r="N77" s="767"/>
      <c r="O77" s="767"/>
      <c r="P77" s="767"/>
      <c r="Q77" s="767"/>
      <c r="R77" s="767"/>
      <c r="S77" s="767"/>
      <c r="T77" s="767"/>
      <c r="U77" s="768"/>
      <c r="W77" s="34" t="s">
        <v>445</v>
      </c>
    </row>
    <row r="78" spans="3:23" ht="14" customHeight="1" x14ac:dyDescent="0.3">
      <c r="C78" s="442"/>
      <c r="D78" s="766"/>
      <c r="E78" s="767"/>
      <c r="F78" s="767"/>
      <c r="G78" s="767"/>
      <c r="H78" s="767"/>
      <c r="I78" s="767"/>
      <c r="J78" s="767"/>
      <c r="K78" s="767"/>
      <c r="L78" s="767"/>
      <c r="M78" s="767"/>
      <c r="N78" s="767"/>
      <c r="O78" s="767"/>
      <c r="P78" s="767"/>
      <c r="Q78" s="767"/>
      <c r="R78" s="767"/>
      <c r="S78" s="767"/>
      <c r="T78" s="767"/>
      <c r="U78" s="768"/>
      <c r="W78" s="34"/>
    </row>
    <row r="79" spans="3:23" ht="14" customHeight="1" x14ac:dyDescent="0.3">
      <c r="C79" s="442"/>
      <c r="D79" s="766"/>
      <c r="E79" s="767"/>
      <c r="F79" s="767"/>
      <c r="G79" s="767"/>
      <c r="H79" s="767"/>
      <c r="I79" s="767"/>
      <c r="J79" s="767"/>
      <c r="K79" s="767"/>
      <c r="L79" s="767"/>
      <c r="M79" s="767"/>
      <c r="N79" s="767"/>
      <c r="O79" s="767"/>
      <c r="P79" s="767"/>
      <c r="Q79" s="767"/>
      <c r="R79" s="767"/>
      <c r="S79" s="767"/>
      <c r="T79" s="767"/>
      <c r="U79" s="768"/>
      <c r="W79" s="34"/>
    </row>
    <row r="80" spans="3:23" ht="14" customHeight="1" x14ac:dyDescent="0.3">
      <c r="C80" s="442"/>
      <c r="D80" s="766"/>
      <c r="E80" s="767"/>
      <c r="F80" s="767"/>
      <c r="G80" s="767"/>
      <c r="H80" s="767"/>
      <c r="I80" s="767"/>
      <c r="J80" s="767"/>
      <c r="K80" s="767"/>
      <c r="L80" s="767"/>
      <c r="M80" s="767"/>
      <c r="N80" s="767"/>
      <c r="O80" s="767"/>
      <c r="P80" s="767"/>
      <c r="Q80" s="767"/>
      <c r="R80" s="767"/>
      <c r="S80" s="767"/>
      <c r="T80" s="767"/>
      <c r="U80" s="768"/>
      <c r="W80" s="34"/>
    </row>
    <row r="81" spans="1:56" ht="14" customHeight="1" x14ac:dyDescent="0.3">
      <c r="C81" s="442"/>
      <c r="D81" s="766"/>
      <c r="E81" s="767"/>
      <c r="F81" s="767"/>
      <c r="G81" s="767"/>
      <c r="H81" s="767"/>
      <c r="I81" s="767"/>
      <c r="J81" s="767"/>
      <c r="K81" s="767"/>
      <c r="L81" s="767"/>
      <c r="M81" s="767"/>
      <c r="N81" s="767"/>
      <c r="O81" s="767"/>
      <c r="P81" s="767"/>
      <c r="Q81" s="767"/>
      <c r="R81" s="767"/>
      <c r="S81" s="767"/>
      <c r="T81" s="767"/>
      <c r="U81" s="768"/>
      <c r="W81" s="34"/>
    </row>
    <row r="82" spans="1:56" ht="14" customHeight="1" x14ac:dyDescent="0.3">
      <c r="C82" s="442"/>
      <c r="D82" s="766"/>
      <c r="E82" s="767"/>
      <c r="F82" s="767"/>
      <c r="G82" s="767"/>
      <c r="H82" s="767"/>
      <c r="I82" s="767"/>
      <c r="J82" s="767"/>
      <c r="K82" s="767"/>
      <c r="L82" s="767"/>
      <c r="M82" s="767"/>
      <c r="N82" s="767"/>
      <c r="O82" s="767"/>
      <c r="P82" s="767"/>
      <c r="Q82" s="767"/>
      <c r="R82" s="767"/>
      <c r="S82" s="767"/>
      <c r="T82" s="767"/>
      <c r="U82" s="768"/>
      <c r="W82" s="34"/>
    </row>
    <row r="83" spans="1:56" ht="14" customHeight="1" x14ac:dyDescent="0.3">
      <c r="C83" s="442"/>
      <c r="D83" s="766"/>
      <c r="E83" s="767"/>
      <c r="F83" s="767"/>
      <c r="G83" s="767"/>
      <c r="H83" s="767"/>
      <c r="I83" s="767"/>
      <c r="J83" s="767"/>
      <c r="K83" s="767"/>
      <c r="L83" s="767"/>
      <c r="M83" s="767"/>
      <c r="N83" s="767"/>
      <c r="O83" s="767"/>
      <c r="P83" s="767"/>
      <c r="Q83" s="767"/>
      <c r="R83" s="767"/>
      <c r="S83" s="767"/>
      <c r="T83" s="767"/>
      <c r="U83" s="768"/>
      <c r="W83" s="34"/>
    </row>
    <row r="84" spans="1:56" ht="14" customHeight="1" x14ac:dyDescent="0.3">
      <c r="C84" s="442"/>
      <c r="D84" s="766"/>
      <c r="E84" s="767"/>
      <c r="F84" s="767"/>
      <c r="G84" s="767"/>
      <c r="H84" s="767"/>
      <c r="I84" s="767"/>
      <c r="J84" s="767"/>
      <c r="K84" s="767"/>
      <c r="L84" s="767"/>
      <c r="M84" s="767"/>
      <c r="N84" s="767"/>
      <c r="O84" s="767"/>
      <c r="P84" s="767"/>
      <c r="Q84" s="767"/>
      <c r="R84" s="767"/>
      <c r="S84" s="767"/>
      <c r="T84" s="767"/>
      <c r="U84" s="768"/>
      <c r="W84" s="34"/>
    </row>
    <row r="85" spans="1:56" ht="14" customHeight="1" x14ac:dyDescent="0.3">
      <c r="C85" s="442"/>
      <c r="D85" s="766"/>
      <c r="E85" s="767"/>
      <c r="F85" s="767"/>
      <c r="G85" s="767"/>
      <c r="H85" s="767"/>
      <c r="I85" s="767"/>
      <c r="J85" s="767"/>
      <c r="K85" s="767"/>
      <c r="L85" s="767"/>
      <c r="M85" s="767"/>
      <c r="N85" s="767"/>
      <c r="O85" s="767"/>
      <c r="P85" s="767"/>
      <c r="Q85" s="767"/>
      <c r="R85" s="767"/>
      <c r="S85" s="767"/>
      <c r="T85" s="767"/>
      <c r="U85" s="768"/>
      <c r="W85" s="34"/>
    </row>
    <row r="86" spans="1:56" ht="14" customHeight="1" x14ac:dyDescent="0.3">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3">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3">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3">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3">
      <c r="A90" s="28">
        <v>6</v>
      </c>
      <c r="C90" s="780"/>
      <c r="D90" s="785"/>
      <c r="E90" s="751"/>
      <c r="F90" s="202" t="s">
        <v>200</v>
      </c>
      <c r="G90" s="209"/>
      <c r="H90" s="209"/>
      <c r="I90" s="209"/>
      <c r="J90" s="209"/>
      <c r="K90" s="755">
        <f>+別紙!AA9</f>
        <v>1146.9000000000001</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4" customHeight="1" x14ac:dyDescent="0.3">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2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5">
      <c r="C94" s="780"/>
      <c r="D94" s="785"/>
      <c r="E94" s="751"/>
      <c r="F94" s="652" t="s">
        <v>453</v>
      </c>
      <c r="G94" s="653"/>
      <c r="H94" s="653"/>
      <c r="I94" s="653"/>
      <c r="J94" s="653"/>
      <c r="K94" s="653"/>
      <c r="L94" s="653"/>
      <c r="M94" s="653"/>
      <c r="N94" s="653"/>
      <c r="O94" s="653"/>
      <c r="P94" s="653"/>
      <c r="Q94" s="653"/>
      <c r="R94" s="653"/>
      <c r="S94" s="653"/>
      <c r="T94" s="653"/>
      <c r="U94" s="654"/>
      <c r="V94" s="180"/>
      <c r="W94" s="181"/>
      <c r="X94" s="181"/>
      <c r="Y94" s="181"/>
    </row>
    <row r="95" spans="1:56" ht="14" customHeight="1" x14ac:dyDescent="0.2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4" customHeight="1" x14ac:dyDescent="0.2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4" customHeight="1" x14ac:dyDescent="0.2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4" customHeight="1" x14ac:dyDescent="0.2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4" customHeight="1" x14ac:dyDescent="0.2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4" customHeight="1" x14ac:dyDescent="0.2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4" customHeight="1" x14ac:dyDescent="0.2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4" customHeight="1" x14ac:dyDescent="0.2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2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3">
      <c r="A105" s="28">
        <v>8</v>
      </c>
      <c r="C105" s="781"/>
      <c r="D105" s="759"/>
      <c r="E105" s="650"/>
      <c r="F105" s="202" t="s">
        <v>200</v>
      </c>
      <c r="G105" s="209"/>
      <c r="H105" s="209"/>
      <c r="I105" s="209"/>
      <c r="J105" s="209"/>
      <c r="K105" s="755">
        <f>+別紙!AA19</f>
        <v>1031</v>
      </c>
      <c r="L105" s="755"/>
      <c r="M105" s="755"/>
      <c r="N105" s="755"/>
      <c r="O105" s="755"/>
      <c r="P105" s="610" t="s">
        <v>291</v>
      </c>
      <c r="Q105" s="777"/>
      <c r="R105" s="777"/>
      <c r="S105" s="777"/>
      <c r="T105" s="777"/>
      <c r="U105" s="778"/>
      <c r="V105" s="376"/>
      <c r="W105" s="376"/>
      <c r="X105" s="115"/>
      <c r="Y105" s="26"/>
      <c r="BC105" s="53"/>
      <c r="BD105" s="53"/>
    </row>
    <row r="106" spans="1:56" ht="14" customHeight="1" x14ac:dyDescent="0.3">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2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5">
      <c r="C109" s="781"/>
      <c r="D109" s="759"/>
      <c r="E109" s="650"/>
      <c r="F109" s="652" t="s">
        <v>454</v>
      </c>
      <c r="G109" s="653"/>
      <c r="H109" s="653"/>
      <c r="I109" s="653"/>
      <c r="J109" s="653"/>
      <c r="K109" s="653"/>
      <c r="L109" s="653"/>
      <c r="M109" s="653"/>
      <c r="N109" s="653"/>
      <c r="O109" s="653"/>
      <c r="P109" s="653"/>
      <c r="Q109" s="653"/>
      <c r="R109" s="653"/>
      <c r="S109" s="653"/>
      <c r="T109" s="653"/>
      <c r="U109" s="654"/>
      <c r="V109" s="195"/>
      <c r="W109" s="181"/>
      <c r="X109" s="181"/>
      <c r="Y109" s="181"/>
    </row>
    <row r="110" spans="1:56" ht="14" customHeight="1" x14ac:dyDescent="0.2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4" customHeight="1" x14ac:dyDescent="0.2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4" customHeight="1" x14ac:dyDescent="0.2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4" customHeight="1" x14ac:dyDescent="0.2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4" customHeight="1" x14ac:dyDescent="0.2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4" customHeight="1" x14ac:dyDescent="0.2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4" customHeight="1" x14ac:dyDescent="0.2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4" customHeight="1" x14ac:dyDescent="0.2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2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5">
      <c r="C120" s="617"/>
      <c r="D120" s="647"/>
      <c r="E120" s="650"/>
      <c r="F120" s="652" t="s">
        <v>455</v>
      </c>
      <c r="G120" s="653"/>
      <c r="H120" s="653"/>
      <c r="I120" s="653"/>
      <c r="J120" s="653"/>
      <c r="K120" s="653"/>
      <c r="L120" s="653"/>
      <c r="M120" s="653"/>
      <c r="N120" s="653"/>
      <c r="O120" s="653"/>
      <c r="P120" s="653"/>
      <c r="Q120" s="653"/>
      <c r="R120" s="653"/>
      <c r="S120" s="653"/>
      <c r="T120" s="653"/>
      <c r="U120" s="654"/>
      <c r="V120" s="195"/>
      <c r="W120" s="181"/>
      <c r="X120" s="181"/>
      <c r="Y120" s="181"/>
    </row>
    <row r="121" spans="3:27" ht="14" customHeight="1" x14ac:dyDescent="0.2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4" customHeight="1" x14ac:dyDescent="0.2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4" customHeight="1" x14ac:dyDescent="0.2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4" customHeight="1" x14ac:dyDescent="0.2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2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4" customHeight="1" x14ac:dyDescent="0.2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4" customHeight="1" x14ac:dyDescent="0.2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4" customHeight="1" x14ac:dyDescent="0.2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4" customHeight="1" x14ac:dyDescent="0.2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4" customHeight="1" x14ac:dyDescent="0.2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2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4" customHeight="1" x14ac:dyDescent="0.2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5">
      <c r="C136" s="214"/>
      <c r="D136" s="647"/>
      <c r="E136" s="661"/>
      <c r="F136" s="652" t="s">
        <v>454</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4" customHeight="1" x14ac:dyDescent="0.2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4" customHeight="1" x14ac:dyDescent="0.2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4" customHeight="1" x14ac:dyDescent="0.2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4" customHeight="1" x14ac:dyDescent="0.2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4" customHeight="1" x14ac:dyDescent="0.2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4" customHeight="1" x14ac:dyDescent="0.2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4" customHeight="1" x14ac:dyDescent="0.2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2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4" customHeight="1" x14ac:dyDescent="0.2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5">
      <c r="C147" s="214"/>
      <c r="D147" s="647"/>
      <c r="E147" s="650"/>
      <c r="F147" s="652" t="s">
        <v>456</v>
      </c>
      <c r="G147" s="653"/>
      <c r="H147" s="653"/>
      <c r="I147" s="653"/>
      <c r="J147" s="653"/>
      <c r="K147" s="653"/>
      <c r="L147" s="653"/>
      <c r="M147" s="653"/>
      <c r="N147" s="653"/>
      <c r="O147" s="653"/>
      <c r="P147" s="653"/>
      <c r="Q147" s="653"/>
      <c r="R147" s="653"/>
      <c r="S147" s="653"/>
      <c r="T147" s="653"/>
      <c r="U147" s="654"/>
      <c r="V147" s="180"/>
      <c r="W147" s="181"/>
      <c r="X147" s="181"/>
      <c r="Y147" s="181"/>
    </row>
    <row r="148" spans="3:56" ht="14" customHeight="1" x14ac:dyDescent="0.2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4" customHeight="1" x14ac:dyDescent="0.2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4" customHeight="1" x14ac:dyDescent="0.2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4" customHeight="1" x14ac:dyDescent="0.2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4" customHeight="1" x14ac:dyDescent="0.2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4" customHeight="1" x14ac:dyDescent="0.2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4" customHeight="1" x14ac:dyDescent="0.2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2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8" customHeight="1" x14ac:dyDescent="0.2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4" customHeight="1" x14ac:dyDescent="0.2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5">
      <c r="C160" s="214"/>
      <c r="D160" s="647"/>
      <c r="E160" s="650"/>
      <c r="F160" s="652" t="s">
        <v>456</v>
      </c>
      <c r="G160" s="653"/>
      <c r="H160" s="653"/>
      <c r="I160" s="653"/>
      <c r="J160" s="653"/>
      <c r="K160" s="653"/>
      <c r="L160" s="653"/>
      <c r="M160" s="653"/>
      <c r="N160" s="653"/>
      <c r="O160" s="653"/>
      <c r="P160" s="653"/>
      <c r="Q160" s="653"/>
      <c r="R160" s="653"/>
      <c r="S160" s="653"/>
      <c r="T160" s="653"/>
      <c r="U160" s="654"/>
      <c r="V160" s="180"/>
      <c r="W160" s="181"/>
      <c r="X160" s="181"/>
      <c r="Y160" s="181"/>
    </row>
    <row r="161" spans="3:56" ht="14" customHeight="1" x14ac:dyDescent="0.2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4" customHeight="1" x14ac:dyDescent="0.2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4" customHeight="1" x14ac:dyDescent="0.2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4" customHeight="1" x14ac:dyDescent="0.2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4" customHeight="1" x14ac:dyDescent="0.2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4" customHeight="1" x14ac:dyDescent="0.2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4" customHeight="1" x14ac:dyDescent="0.2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4" customHeight="1" x14ac:dyDescent="0.2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8" customHeight="1" x14ac:dyDescent="0.2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2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5">
      <c r="C172" s="214"/>
      <c r="D172" s="647"/>
      <c r="E172" s="650"/>
      <c r="F172" s="652" t="s">
        <v>456</v>
      </c>
      <c r="G172" s="653"/>
      <c r="H172" s="653"/>
      <c r="I172" s="653"/>
      <c r="J172" s="653"/>
      <c r="K172" s="653"/>
      <c r="L172" s="653"/>
      <c r="M172" s="653"/>
      <c r="N172" s="653"/>
      <c r="O172" s="653"/>
      <c r="P172" s="653"/>
      <c r="Q172" s="653"/>
      <c r="R172" s="653"/>
      <c r="S172" s="653"/>
      <c r="T172" s="653"/>
      <c r="U172" s="654"/>
      <c r="V172" s="180"/>
      <c r="W172" s="181"/>
      <c r="X172" s="181"/>
      <c r="Y172" s="181"/>
    </row>
    <row r="173" spans="3:56" ht="14" customHeight="1" x14ac:dyDescent="0.2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4" customHeight="1" x14ac:dyDescent="0.2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4" customHeight="1" x14ac:dyDescent="0.2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4" customHeight="1" x14ac:dyDescent="0.2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4" customHeight="1" x14ac:dyDescent="0.2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4" customHeight="1" x14ac:dyDescent="0.2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4" customHeight="1" x14ac:dyDescent="0.2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2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2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4" customHeight="1" x14ac:dyDescent="0.2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5">
      <c r="C185" s="214"/>
      <c r="D185" s="647"/>
      <c r="E185" s="661"/>
      <c r="F185" s="652" t="s">
        <v>456</v>
      </c>
      <c r="G185" s="653"/>
      <c r="H185" s="653"/>
      <c r="I185" s="653"/>
      <c r="J185" s="653"/>
      <c r="K185" s="653"/>
      <c r="L185" s="653"/>
      <c r="M185" s="653"/>
      <c r="N185" s="653"/>
      <c r="O185" s="653"/>
      <c r="P185" s="653"/>
      <c r="Q185" s="653"/>
      <c r="R185" s="653"/>
      <c r="S185" s="653"/>
      <c r="T185" s="653"/>
      <c r="U185" s="654"/>
      <c r="V185" s="180"/>
      <c r="W185" s="181"/>
      <c r="X185" s="181"/>
      <c r="Y185" s="181"/>
    </row>
    <row r="186" spans="3:55" ht="14" customHeight="1" x14ac:dyDescent="0.2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4" customHeight="1" x14ac:dyDescent="0.2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4" customHeight="1" x14ac:dyDescent="0.2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4" customHeight="1" x14ac:dyDescent="0.2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4" customHeight="1" x14ac:dyDescent="0.2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4" customHeight="1" x14ac:dyDescent="0.2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4" customHeight="1" x14ac:dyDescent="0.2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4" customHeight="1" x14ac:dyDescent="0.2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2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2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5">
      <c r="C197" s="214"/>
      <c r="D197" s="647"/>
      <c r="E197" s="650"/>
      <c r="F197" s="652" t="s">
        <v>456</v>
      </c>
      <c r="G197" s="653"/>
      <c r="H197" s="653"/>
      <c r="I197" s="653"/>
      <c r="J197" s="653"/>
      <c r="K197" s="653"/>
      <c r="L197" s="653"/>
      <c r="M197" s="653"/>
      <c r="N197" s="653"/>
      <c r="O197" s="653"/>
      <c r="P197" s="653"/>
      <c r="Q197" s="653"/>
      <c r="R197" s="653"/>
      <c r="S197" s="653"/>
      <c r="T197" s="653"/>
      <c r="U197" s="654"/>
      <c r="V197" s="180"/>
      <c r="W197" s="181"/>
      <c r="X197" s="181"/>
      <c r="Y197" s="181"/>
    </row>
    <row r="198" spans="3:27" ht="14" customHeight="1" x14ac:dyDescent="0.2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4" customHeight="1" x14ac:dyDescent="0.2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4" customHeight="1" x14ac:dyDescent="0.2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4" customHeight="1" x14ac:dyDescent="0.2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4" customHeight="1" x14ac:dyDescent="0.2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4" customHeight="1" x14ac:dyDescent="0.2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4" customHeight="1" x14ac:dyDescent="0.2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4" customHeight="1" x14ac:dyDescent="0.2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2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5">
      <c r="C208" s="214"/>
      <c r="D208" s="647"/>
      <c r="E208" s="650"/>
      <c r="F208" s="668" t="s">
        <v>267</v>
      </c>
      <c r="G208" s="669"/>
      <c r="H208" s="669"/>
      <c r="I208" s="669"/>
      <c r="J208" s="669"/>
      <c r="K208" s="645">
        <f>+別紙!AA14</f>
        <v>1146.9000000000001</v>
      </c>
      <c r="L208" s="645"/>
      <c r="M208" s="645"/>
      <c r="N208" s="645"/>
      <c r="O208" s="645"/>
      <c r="P208" s="217" t="s">
        <v>13</v>
      </c>
      <c r="Q208" s="670" t="s">
        <v>365</v>
      </c>
      <c r="R208" s="671"/>
      <c r="S208" s="671"/>
      <c r="T208" s="671"/>
      <c r="U208" s="672"/>
      <c r="V208" s="180"/>
      <c r="W208" s="181"/>
      <c r="X208" s="181"/>
      <c r="Y208" s="181"/>
    </row>
    <row r="209" spans="3:26" ht="43.25" customHeight="1" x14ac:dyDescent="0.25">
      <c r="C209" s="214"/>
      <c r="D209" s="647"/>
      <c r="E209" s="650"/>
      <c r="F209" s="328"/>
      <c r="G209" s="658" t="s">
        <v>223</v>
      </c>
      <c r="H209" s="659"/>
      <c r="I209" s="659"/>
      <c r="J209" s="659"/>
      <c r="K209" s="645">
        <f>+別紙!AA15</f>
        <v>1103</v>
      </c>
      <c r="L209" s="645"/>
      <c r="M209" s="645"/>
      <c r="N209" s="645"/>
      <c r="O209" s="645"/>
      <c r="P209" s="578" t="s">
        <v>13</v>
      </c>
      <c r="Q209" s="673"/>
      <c r="R209" s="674"/>
      <c r="S209" s="674"/>
      <c r="T209" s="674"/>
      <c r="U209" s="675"/>
      <c r="V209" s="180"/>
      <c r="W209" s="181"/>
      <c r="X209" s="181"/>
      <c r="Y209" s="181"/>
    </row>
    <row r="210" spans="3:26" ht="43.25" customHeight="1" x14ac:dyDescent="0.25">
      <c r="C210" s="214"/>
      <c r="D210" s="647"/>
      <c r="E210" s="650"/>
      <c r="F210" s="328"/>
      <c r="G210" s="658" t="s">
        <v>224</v>
      </c>
      <c r="H210" s="659"/>
      <c r="I210" s="659"/>
      <c r="J210" s="659"/>
      <c r="K210" s="645">
        <f>+別紙!AA16</f>
        <v>1142.8000000000002</v>
      </c>
      <c r="L210" s="645"/>
      <c r="M210" s="645"/>
      <c r="N210" s="645"/>
      <c r="O210" s="645"/>
      <c r="P210" s="578" t="s">
        <v>13</v>
      </c>
      <c r="Q210" s="673"/>
      <c r="R210" s="674"/>
      <c r="S210" s="674"/>
      <c r="T210" s="674"/>
      <c r="U210" s="675"/>
      <c r="V210" s="180"/>
      <c r="W210" s="181"/>
      <c r="X210" s="181"/>
      <c r="Y210" s="181"/>
    </row>
    <row r="211" spans="3:26" ht="43.25" customHeight="1" x14ac:dyDescent="0.2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5" customHeight="1" x14ac:dyDescent="0.2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4" customHeight="1" x14ac:dyDescent="0.2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5">
      <c r="C214" s="214"/>
      <c r="D214" s="647"/>
      <c r="E214" s="650"/>
      <c r="F214" s="652" t="s">
        <v>457</v>
      </c>
      <c r="G214" s="653"/>
      <c r="H214" s="653"/>
      <c r="I214" s="653"/>
      <c r="J214" s="653"/>
      <c r="K214" s="653"/>
      <c r="L214" s="653"/>
      <c r="M214" s="653"/>
      <c r="N214" s="653"/>
      <c r="O214" s="653"/>
      <c r="P214" s="653"/>
      <c r="Q214" s="653"/>
      <c r="R214" s="653"/>
      <c r="S214" s="653"/>
      <c r="T214" s="653"/>
      <c r="U214" s="654"/>
      <c r="V214" s="180"/>
      <c r="W214" s="181"/>
      <c r="X214" s="181"/>
      <c r="Y214" s="181"/>
    </row>
    <row r="215" spans="3:26" ht="14" customHeight="1" x14ac:dyDescent="0.2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4" customHeight="1" x14ac:dyDescent="0.2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4" customHeight="1" x14ac:dyDescent="0.2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4" customHeight="1" x14ac:dyDescent="0.2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4" customHeight="1" x14ac:dyDescent="0.2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4" customHeight="1" x14ac:dyDescent="0.2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4" customHeight="1" x14ac:dyDescent="0.2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4" customHeight="1" x14ac:dyDescent="0.2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2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2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5">
      <c r="C225" s="214"/>
      <c r="D225" s="647"/>
      <c r="E225" s="650"/>
      <c r="F225" s="668" t="s">
        <v>267</v>
      </c>
      <c r="G225" s="669"/>
      <c r="H225" s="669"/>
      <c r="I225" s="669"/>
      <c r="J225" s="669"/>
      <c r="K225" s="645">
        <f>+別紙!AA43</f>
        <v>1031</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25">
      <c r="C226" s="214"/>
      <c r="D226" s="647"/>
      <c r="E226" s="650"/>
      <c r="F226" s="328"/>
      <c r="G226" s="658" t="s">
        <v>223</v>
      </c>
      <c r="H226" s="659"/>
      <c r="I226" s="659"/>
      <c r="J226" s="659"/>
      <c r="K226" s="645">
        <f>+別紙!AA44</f>
        <v>993</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25">
      <c r="C227" s="214"/>
      <c r="D227" s="647"/>
      <c r="E227" s="650"/>
      <c r="F227" s="328"/>
      <c r="G227" s="658" t="s">
        <v>224</v>
      </c>
      <c r="H227" s="659"/>
      <c r="I227" s="659"/>
      <c r="J227" s="659"/>
      <c r="K227" s="645">
        <f>+別紙!AA45</f>
        <v>1028</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2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2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4" customHeight="1" x14ac:dyDescent="0.2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5">
      <c r="C231" s="214"/>
      <c r="D231" s="647"/>
      <c r="E231" s="650"/>
      <c r="F231" s="652" t="s">
        <v>458</v>
      </c>
      <c r="G231" s="653"/>
      <c r="H231" s="653"/>
      <c r="I231" s="653"/>
      <c r="J231" s="653"/>
      <c r="K231" s="653"/>
      <c r="L231" s="653"/>
      <c r="M231" s="653"/>
      <c r="N231" s="653"/>
      <c r="O231" s="653"/>
      <c r="P231" s="653"/>
      <c r="Q231" s="653"/>
      <c r="R231" s="653"/>
      <c r="S231" s="653"/>
      <c r="T231" s="653"/>
      <c r="U231" s="654"/>
      <c r="V231" s="180"/>
      <c r="W231" s="181"/>
      <c r="X231" s="181"/>
      <c r="Y231" s="181"/>
    </row>
    <row r="232" spans="3:56" ht="14" customHeight="1" x14ac:dyDescent="0.2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4" customHeight="1" x14ac:dyDescent="0.2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4" customHeight="1" x14ac:dyDescent="0.2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4" customHeight="1" x14ac:dyDescent="0.2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4" customHeight="1" x14ac:dyDescent="0.2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4" customHeight="1" x14ac:dyDescent="0.2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4" customHeight="1" x14ac:dyDescent="0.2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4" customHeight="1" x14ac:dyDescent="0.2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25">
      <c r="C240" s="640" t="s">
        <v>15</v>
      </c>
      <c r="D240" s="641"/>
      <c r="E240" s="642"/>
      <c r="F240" s="400"/>
      <c r="G240" s="35"/>
      <c r="H240" s="35"/>
      <c r="I240" s="36"/>
      <c r="J240" s="36"/>
      <c r="K240" s="36"/>
      <c r="L240" s="37"/>
      <c r="M240" s="37"/>
      <c r="N240" s="37"/>
      <c r="O240" s="38"/>
      <c r="P240" s="38"/>
      <c r="Q240" s="38"/>
      <c r="R240" s="38"/>
      <c r="S240" s="36"/>
      <c r="T240" s="36"/>
      <c r="U240" s="39"/>
    </row>
    <row r="241" spans="1:54" ht="20" customHeight="1" x14ac:dyDescent="0.25">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2.75" x14ac:dyDescent="0.2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1" customHeight="1" x14ac:dyDescent="0.2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2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2.75" x14ac:dyDescent="0.2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2.75" x14ac:dyDescent="0.2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2.75" x14ac:dyDescent="0.2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2.75" x14ac:dyDescent="0.2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2.75" x14ac:dyDescent="0.2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2.75" x14ac:dyDescent="0.2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2.75" x14ac:dyDescent="0.2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2.75" x14ac:dyDescent="0.2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2.75" x14ac:dyDescent="0.2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2.75" x14ac:dyDescent="0.2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2.75" x14ac:dyDescent="0.2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2.75" x14ac:dyDescent="0.2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2.75" x14ac:dyDescent="0.2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2.75" x14ac:dyDescent="0.2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2.75" x14ac:dyDescent="0.25">
      <c r="W278" s="409" t="s">
        <v>128</v>
      </c>
      <c r="X278" s="411"/>
      <c r="Y278" s="411"/>
    </row>
    <row r="279" spans="3:25" ht="12.75" x14ac:dyDescent="0.25">
      <c r="W279" s="409" t="s">
        <v>129</v>
      </c>
      <c r="X279" s="411"/>
      <c r="Y279" s="411"/>
    </row>
    <row r="280" spans="3:25" ht="12.75" x14ac:dyDescent="0.25">
      <c r="W280" s="409" t="s">
        <v>130</v>
      </c>
      <c r="X280" s="411"/>
      <c r="Y280" s="411"/>
    </row>
    <row r="281" spans="3:25" ht="12.75" x14ac:dyDescent="0.25">
      <c r="W281" s="409" t="s">
        <v>131</v>
      </c>
      <c r="X281" s="411"/>
      <c r="Y281" s="411"/>
    </row>
    <row r="282" spans="3:25" ht="12.75" x14ac:dyDescent="0.25">
      <c r="W282" s="409" t="s">
        <v>132</v>
      </c>
      <c r="X282" s="411"/>
      <c r="Y282" s="411"/>
    </row>
    <row r="283" spans="3:25" ht="12.75" x14ac:dyDescent="0.25">
      <c r="W283" s="409" t="s">
        <v>125</v>
      </c>
      <c r="X283" s="411"/>
      <c r="Y283" s="411"/>
    </row>
    <row r="284" spans="3:25" ht="12.75" x14ac:dyDescent="0.25">
      <c r="W284" s="409" t="s">
        <v>133</v>
      </c>
      <c r="X284" s="411"/>
      <c r="Y284" s="411"/>
    </row>
    <row r="285" spans="3:25" ht="12.75" x14ac:dyDescent="0.25">
      <c r="W285" s="409" t="s">
        <v>134</v>
      </c>
      <c r="X285" s="411"/>
      <c r="Y285" s="411"/>
    </row>
    <row r="286" spans="3:25" ht="12.75" x14ac:dyDescent="0.25">
      <c r="W286" s="409" t="s">
        <v>135</v>
      </c>
      <c r="X286" s="411"/>
      <c r="Y286" s="411"/>
    </row>
    <row r="287" spans="3:25" ht="12.75" x14ac:dyDescent="0.25">
      <c r="W287" s="409" t="s">
        <v>136</v>
      </c>
      <c r="X287" s="411"/>
      <c r="Y287" s="411"/>
    </row>
    <row r="288" spans="3:25" ht="12.75" x14ac:dyDescent="0.25">
      <c r="W288" s="409" t="s">
        <v>137</v>
      </c>
      <c r="X288" s="411"/>
      <c r="Y288" s="411"/>
    </row>
    <row r="289" spans="23:25" ht="12.75" x14ac:dyDescent="0.25">
      <c r="W289" s="409" t="s">
        <v>138</v>
      </c>
      <c r="X289" s="411"/>
      <c r="Y289" s="411"/>
    </row>
    <row r="290" spans="23:25" ht="12.75" x14ac:dyDescent="0.25">
      <c r="W290" s="409" t="s">
        <v>139</v>
      </c>
      <c r="X290" s="411"/>
      <c r="Y290" s="411"/>
    </row>
    <row r="291" spans="23:25" ht="12.75" x14ac:dyDescent="0.25">
      <c r="W291" s="409" t="s">
        <v>140</v>
      </c>
      <c r="X291" s="411"/>
      <c r="Y291" s="411"/>
    </row>
    <row r="292" spans="23:25" ht="12.75" x14ac:dyDescent="0.25">
      <c r="W292" s="409" t="s">
        <v>141</v>
      </c>
      <c r="X292" s="411"/>
      <c r="Y292" s="411"/>
    </row>
    <row r="293" spans="23:25" ht="12.75" x14ac:dyDescent="0.25">
      <c r="W293" s="409" t="s">
        <v>142</v>
      </c>
      <c r="X293" s="411"/>
      <c r="Y293" s="411"/>
    </row>
    <row r="294" spans="23:25" ht="12.75" x14ac:dyDescent="0.25">
      <c r="W294" s="409" t="s">
        <v>143</v>
      </c>
      <c r="X294" s="411"/>
      <c r="Y294" s="411"/>
    </row>
    <row r="295" spans="23:25" ht="12.75" x14ac:dyDescent="0.25">
      <c r="W295" s="409" t="s">
        <v>126</v>
      </c>
      <c r="X295" s="411"/>
      <c r="Y295" s="411"/>
    </row>
    <row r="296" spans="23:25" ht="12.75" x14ac:dyDescent="0.25">
      <c r="W296" s="409" t="s">
        <v>144</v>
      </c>
      <c r="X296" s="411"/>
      <c r="Y296" s="411"/>
    </row>
    <row r="297" spans="23:25" ht="12.75" x14ac:dyDescent="0.25">
      <c r="W297" s="409" t="s">
        <v>145</v>
      </c>
      <c r="X297" s="411"/>
      <c r="Y297" s="411"/>
    </row>
    <row r="298" spans="23:25" ht="12.75" x14ac:dyDescent="0.25">
      <c r="W298" s="409" t="s">
        <v>146</v>
      </c>
      <c r="X298" s="411"/>
      <c r="Y298" s="411"/>
    </row>
    <row r="299" spans="23:25" ht="12.75" x14ac:dyDescent="0.25">
      <c r="W299" s="409" t="s">
        <v>147</v>
      </c>
      <c r="X299" s="411"/>
      <c r="Y299" s="411"/>
    </row>
    <row r="300" spans="23:25" ht="12.75" x14ac:dyDescent="0.25">
      <c r="W300" s="409" t="s">
        <v>148</v>
      </c>
      <c r="X300" s="411"/>
      <c r="Y300" s="411"/>
    </row>
    <row r="301" spans="23:25" ht="12.75" x14ac:dyDescent="0.25">
      <c r="W301" s="409" t="s">
        <v>149</v>
      </c>
      <c r="X301" s="411"/>
      <c r="Y301" s="411"/>
    </row>
    <row r="302" spans="23:25" ht="12.75" x14ac:dyDescent="0.25">
      <c r="W302" s="412" t="s">
        <v>150</v>
      </c>
      <c r="X302" s="411"/>
      <c r="Y302" s="411"/>
    </row>
    <row r="303" spans="23:25" ht="12.75" x14ac:dyDescent="0.25">
      <c r="W303" s="412" t="s">
        <v>151</v>
      </c>
      <c r="X303" s="411"/>
      <c r="Y303" s="411"/>
    </row>
    <row r="304" spans="23:25" ht="12.75" x14ac:dyDescent="0.25">
      <c r="W304" s="412" t="s">
        <v>152</v>
      </c>
      <c r="X304" s="411"/>
      <c r="Y304" s="411"/>
    </row>
    <row r="305" spans="23:25" ht="12.75" x14ac:dyDescent="0.25">
      <c r="W305" s="412" t="s">
        <v>153</v>
      </c>
      <c r="X305" s="411"/>
      <c r="Y305" s="411"/>
    </row>
    <row r="306" spans="23:25" ht="12.75" x14ac:dyDescent="0.25">
      <c r="W306" s="412" t="s">
        <v>154</v>
      </c>
      <c r="X306" s="411"/>
      <c r="Y306" s="411"/>
    </row>
    <row r="307" spans="23:25" ht="12.75" x14ac:dyDescent="0.25">
      <c r="W307" s="412" t="s">
        <v>155</v>
      </c>
      <c r="X307" s="411"/>
      <c r="Y307" s="411"/>
    </row>
    <row r="308" spans="23:25" ht="12.75" x14ac:dyDescent="0.25">
      <c r="W308" s="412" t="s">
        <v>401</v>
      </c>
      <c r="X308" s="411"/>
      <c r="Y308" s="411"/>
    </row>
    <row r="309" spans="23:25" ht="12.75" x14ac:dyDescent="0.25">
      <c r="W309" s="412" t="s">
        <v>400</v>
      </c>
      <c r="X309" s="411"/>
      <c r="Y309" s="411"/>
    </row>
    <row r="310" spans="23:25" ht="12.75" x14ac:dyDescent="0.25">
      <c r="W310" s="412" t="s">
        <v>399</v>
      </c>
      <c r="X310" s="411"/>
      <c r="Y310" s="411"/>
    </row>
    <row r="311" spans="23:25" ht="12.75" x14ac:dyDescent="0.25">
      <c r="W311" s="408" t="s">
        <v>158</v>
      </c>
      <c r="X311" s="411"/>
      <c r="Y311" s="411"/>
    </row>
    <row r="312" spans="23:25" x14ac:dyDescent="0.25">
      <c r="W312" s="413" t="s">
        <v>156</v>
      </c>
      <c r="X312" s="411"/>
      <c r="Y312" s="411"/>
    </row>
    <row r="313" spans="23:25" x14ac:dyDescent="0.25">
      <c r="W313" s="413" t="s">
        <v>157</v>
      </c>
      <c r="X313" s="411"/>
      <c r="Y313" s="411"/>
    </row>
    <row r="314" spans="23:25" x14ac:dyDescent="0.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8"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130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144.4</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130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130</v>
      </c>
      <c r="P27" s="881"/>
      <c r="Q27" s="881"/>
      <c r="R27" s="881"/>
      <c r="S27" s="59" t="s">
        <v>38</v>
      </c>
      <c r="T27" s="80"/>
      <c r="U27" s="80"/>
      <c r="X27" s="78" t="s">
        <v>39</v>
      </c>
      <c r="Y27" s="81"/>
      <c r="AG27" s="68"/>
      <c r="AH27" s="68"/>
      <c r="AI27" s="68"/>
      <c r="AJ27" s="68"/>
      <c r="AK27" s="831">
        <f>+AG18+O27</f>
        <v>130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130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144.4</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144.30000000000001</v>
      </c>
      <c r="G30" s="837"/>
      <c r="H30" s="234" t="s">
        <v>198</v>
      </c>
      <c r="L30" s="845"/>
      <c r="O30" s="71"/>
      <c r="Q30" s="847">
        <f>+ROUND(Z28,1)+ROUND(Z29,1)+ROUND(Z30,1)</f>
        <v>130</v>
      </c>
      <c r="R30" s="881"/>
      <c r="S30" s="881"/>
      <c r="T30" s="881"/>
      <c r="U30" s="59" t="s">
        <v>16</v>
      </c>
      <c r="X30" s="889" t="s">
        <v>186</v>
      </c>
      <c r="Y30" s="890"/>
      <c r="Z30" s="833">
        <v>0</v>
      </c>
      <c r="AA30" s="834"/>
      <c r="AB30" s="834"/>
      <c r="AC30" s="834"/>
      <c r="AD30" s="834"/>
      <c r="AE30" s="59" t="s">
        <v>13</v>
      </c>
      <c r="AK30" s="818">
        <v>130</v>
      </c>
      <c r="AL30" s="819"/>
      <c r="AM30" s="819"/>
      <c r="AN30" s="819"/>
      <c r="AO30" s="67" t="s">
        <v>13</v>
      </c>
      <c r="AR30" s="830"/>
      <c r="AS30" s="827"/>
      <c r="AT30" s="827"/>
      <c r="AU30" s="828"/>
    </row>
    <row r="31" spans="2:48" ht="27" customHeight="1" thickTop="1" thickBot="1" x14ac:dyDescent="0.3">
      <c r="B31" s="853" t="s">
        <v>375</v>
      </c>
      <c r="C31" s="842"/>
      <c r="D31" s="842"/>
      <c r="E31" s="843"/>
      <c r="F31" s="836">
        <v>144.4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295</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327.8</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295</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295</v>
      </c>
      <c r="P27" s="881"/>
      <c r="Q27" s="881"/>
      <c r="R27" s="881"/>
      <c r="S27" s="59" t="s">
        <v>38</v>
      </c>
      <c r="T27" s="80"/>
      <c r="U27" s="80"/>
      <c r="X27" s="78" t="s">
        <v>39</v>
      </c>
      <c r="Y27" s="81"/>
      <c r="AG27" s="68"/>
      <c r="AH27" s="68"/>
      <c r="AI27" s="68"/>
      <c r="AJ27" s="68"/>
      <c r="AK27" s="831">
        <f>+AG18+O27</f>
        <v>295</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295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327.8</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327.60000000000002</v>
      </c>
      <c r="G30" s="837"/>
      <c r="H30" s="234" t="s">
        <v>198</v>
      </c>
      <c r="L30" s="845"/>
      <c r="O30" s="71"/>
      <c r="Q30" s="847">
        <f>+ROUND(Z28,1)+ROUND(Z29,1)+ROUND(Z30,1)</f>
        <v>295</v>
      </c>
      <c r="R30" s="881"/>
      <c r="S30" s="881"/>
      <c r="T30" s="881"/>
      <c r="U30" s="59" t="s">
        <v>16</v>
      </c>
      <c r="X30" s="889" t="s">
        <v>186</v>
      </c>
      <c r="Y30" s="890"/>
      <c r="Z30" s="833">
        <v>0</v>
      </c>
      <c r="AA30" s="834"/>
      <c r="AB30" s="834"/>
      <c r="AC30" s="834"/>
      <c r="AD30" s="834"/>
      <c r="AE30" s="59" t="s">
        <v>13</v>
      </c>
      <c r="AK30" s="818">
        <v>295</v>
      </c>
      <c r="AL30" s="819"/>
      <c r="AM30" s="819"/>
      <c r="AN30" s="819"/>
      <c r="AO30" s="67" t="s">
        <v>13</v>
      </c>
      <c r="AR30" s="830"/>
      <c r="AS30" s="827"/>
      <c r="AT30" s="827"/>
      <c r="AU30" s="828"/>
    </row>
    <row r="31" spans="2:48" ht="27" customHeight="1" thickTop="1" thickBot="1" x14ac:dyDescent="0.3">
      <c r="B31" s="853" t="s">
        <v>375</v>
      </c>
      <c r="C31" s="842"/>
      <c r="D31" s="842"/>
      <c r="E31" s="843"/>
      <c r="F31" s="836">
        <v>327.8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324</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360.4</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324</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324</v>
      </c>
      <c r="P27" s="881"/>
      <c r="Q27" s="881"/>
      <c r="R27" s="881"/>
      <c r="S27" s="59" t="s">
        <v>38</v>
      </c>
      <c r="T27" s="80"/>
      <c r="U27" s="80"/>
      <c r="X27" s="78" t="s">
        <v>39</v>
      </c>
      <c r="Y27" s="81"/>
      <c r="AG27" s="68"/>
      <c r="AH27" s="68"/>
      <c r="AI27" s="68"/>
      <c r="AJ27" s="68"/>
      <c r="AK27" s="831">
        <f>+AG18+O27</f>
        <v>324</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324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360.4</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324</v>
      </c>
      <c r="G30" s="837"/>
      <c r="H30" s="234" t="s">
        <v>198</v>
      </c>
      <c r="L30" s="845"/>
      <c r="O30" s="71"/>
      <c r="Q30" s="847">
        <f>+ROUND(Z28,1)+ROUND(Z29,1)+ROUND(Z30,1)</f>
        <v>324</v>
      </c>
      <c r="R30" s="881"/>
      <c r="S30" s="881"/>
      <c r="T30" s="881"/>
      <c r="U30" s="59" t="s">
        <v>16</v>
      </c>
      <c r="X30" s="889" t="s">
        <v>186</v>
      </c>
      <c r="Y30" s="890"/>
      <c r="Z30" s="833">
        <v>0</v>
      </c>
      <c r="AA30" s="834"/>
      <c r="AB30" s="834"/>
      <c r="AC30" s="834"/>
      <c r="AD30" s="834"/>
      <c r="AE30" s="59" t="s">
        <v>13</v>
      </c>
      <c r="AK30" s="818">
        <v>292</v>
      </c>
      <c r="AL30" s="819"/>
      <c r="AM30" s="819"/>
      <c r="AN30" s="819"/>
      <c r="AO30" s="67" t="s">
        <v>13</v>
      </c>
      <c r="AR30" s="830"/>
      <c r="AS30" s="827"/>
      <c r="AT30" s="827"/>
      <c r="AU30" s="828"/>
    </row>
    <row r="31" spans="2:48" ht="27" customHeight="1" thickTop="1" thickBot="1" x14ac:dyDescent="0.3">
      <c r="B31" s="853" t="s">
        <v>375</v>
      </c>
      <c r="C31" s="842"/>
      <c r="D31" s="842"/>
      <c r="E31" s="843"/>
      <c r="F31" s="836">
        <v>360.4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18"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3">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49" width="9" style="55"/>
    <col min="50" max="50" width="49.796875" style="55" bestFit="1" customWidth="1"/>
    <col min="51" max="52" width="9" style="55"/>
    <col min="53" max="53" width="54.46484375" style="55" bestFit="1" customWidth="1"/>
    <col min="54" max="54" width="13" style="55" bestFit="1" customWidth="1"/>
    <col min="55" max="55" width="24.33203125" style="55" bestFit="1" customWidth="1"/>
    <col min="56" max="57" width="9" style="55"/>
    <col min="58" max="58" width="16.19921875" style="55" customWidth="1"/>
    <col min="59" max="16384" width="9" style="55"/>
  </cols>
  <sheetData>
    <row r="1" spans="2:48" ht="27" customHeight="1" x14ac:dyDescent="0.25">
      <c r="F1" s="54"/>
      <c r="R1" s="102" t="s">
        <v>95</v>
      </c>
      <c r="S1" s="102" t="s">
        <v>352</v>
      </c>
    </row>
    <row r="2" spans="2:48" ht="12" customHeight="1" thickBot="1" x14ac:dyDescent="0.3">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15" thickBot="1" x14ac:dyDescent="0.3">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前田建設工業株式会社東京建築支店</v>
      </c>
      <c r="AF5" s="896"/>
      <c r="AG5" s="896"/>
      <c r="AH5" s="896"/>
      <c r="AI5" s="896"/>
      <c r="AJ5" s="896"/>
      <c r="AK5" s="896"/>
      <c r="AL5" s="896"/>
      <c r="AM5" s="896"/>
      <c r="AN5" s="896"/>
      <c r="AO5" s="896"/>
      <c r="AP5" s="896"/>
      <c r="AQ5" s="896"/>
      <c r="AR5" s="896"/>
      <c r="AS5" s="896"/>
      <c r="AT5" s="896"/>
      <c r="AU5" s="896"/>
    </row>
    <row r="6" spans="2:48" ht="24.75" customHeight="1" thickBot="1" x14ac:dyDescent="0.3">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3">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3">
      <c r="F12" s="911">
        <f>+ROUND(O12,1)+ROUND(O15,1)+ROUND(O18,1)+ROUND(O24,1)+O27-ROUND(F15,1)</f>
        <v>0</v>
      </c>
      <c r="G12" s="912"/>
      <c r="H12" s="67" t="s">
        <v>313</v>
      </c>
      <c r="I12" s="68"/>
      <c r="J12" s="69"/>
      <c r="K12" s="68"/>
      <c r="L12" s="874"/>
      <c r="M12" s="70"/>
      <c r="O12" s="818">
        <v>0</v>
      </c>
      <c r="P12" s="882"/>
      <c r="Q12" s="882"/>
      <c r="R12" s="882"/>
      <c r="S12" s="67" t="s">
        <v>22</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8"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3">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3">
      <c r="F15" s="897">
        <v>0</v>
      </c>
      <c r="G15" s="898"/>
      <c r="H15" s="59" t="s">
        <v>313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8"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2.75" x14ac:dyDescent="0.25">
      <c r="H42" s="85"/>
      <c r="I42" s="85"/>
      <c r="J42" s="85"/>
      <c r="Q42" s="85"/>
      <c r="R42" s="85"/>
      <c r="S42" s="85"/>
      <c r="AP42" s="68"/>
      <c r="AQ42" s="68"/>
      <c r="AR42" s="146"/>
      <c r="AS42" s="80"/>
      <c r="AX42" s="86"/>
      <c r="AY42" s="86"/>
      <c r="AZ42" s="86"/>
      <c r="BA42" s="86"/>
      <c r="BB42" s="86"/>
      <c r="BC42" s="86"/>
    </row>
    <row r="43" spans="2:61" x14ac:dyDescent="0.25">
      <c r="H43" s="85"/>
      <c r="I43" s="85"/>
      <c r="J43" s="85"/>
      <c r="Q43" s="85"/>
      <c r="R43" s="85"/>
      <c r="S43" s="85"/>
      <c r="AV43" s="85"/>
    </row>
    <row r="44" spans="2:61" x14ac:dyDescent="0.25">
      <c r="H44" s="85"/>
      <c r="I44" s="85"/>
      <c r="J44" s="85"/>
      <c r="Q44" s="85"/>
      <c r="R44" s="85"/>
      <c r="S44" s="85"/>
      <c r="AV44" s="85"/>
    </row>
    <row r="45" spans="2:61" ht="12.75" x14ac:dyDescent="0.25">
      <c r="H45" s="85"/>
      <c r="I45" s="85"/>
      <c r="J45" s="85"/>
      <c r="Q45" s="85"/>
      <c r="R45" s="85"/>
      <c r="S45" s="85"/>
      <c r="AX45" s="86"/>
      <c r="AY45" s="86"/>
      <c r="AZ45" s="86"/>
      <c r="BA45" s="86"/>
      <c r="BB45" s="86"/>
      <c r="BC45" s="86"/>
    </row>
    <row r="46" spans="2:61" ht="12.75" x14ac:dyDescent="0.25">
      <c r="H46" s="85"/>
      <c r="I46" s="85"/>
      <c r="J46" s="85"/>
      <c r="Q46" s="85"/>
      <c r="R46" s="85"/>
      <c r="S46" s="85"/>
      <c r="AX46" s="86"/>
      <c r="AY46" s="86"/>
      <c r="AZ46" s="86"/>
      <c r="BA46" s="86"/>
      <c r="BB46" s="86"/>
      <c r="BC46" s="86"/>
    </row>
    <row r="47" spans="2:61" ht="12.75" x14ac:dyDescent="0.25">
      <c r="H47" s="85"/>
      <c r="I47" s="85"/>
      <c r="J47" s="85"/>
      <c r="Q47" s="85"/>
      <c r="R47" s="85"/>
      <c r="S47" s="85"/>
      <c r="AX47" s="86"/>
      <c r="AY47" s="86"/>
      <c r="AZ47" s="86"/>
      <c r="BA47" s="86"/>
      <c r="BB47" s="86"/>
      <c r="BD47" s="83"/>
      <c r="BE47" s="83"/>
      <c r="BF47" s="86"/>
      <c r="BG47" s="86"/>
      <c r="BH47" s="86"/>
      <c r="BI47" s="83"/>
    </row>
    <row r="48" spans="2:61" x14ac:dyDescent="0.25">
      <c r="H48" s="85"/>
      <c r="I48" s="85"/>
      <c r="J48" s="85"/>
      <c r="Q48" s="85"/>
      <c r="R48" s="85"/>
      <c r="S48" s="85"/>
      <c r="BD48" s="83"/>
      <c r="BE48" s="83"/>
      <c r="BF48" s="83"/>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5"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95</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143</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3">
      <c r="B24" s="853" t="s">
        <v>200</v>
      </c>
      <c r="C24" s="842"/>
      <c r="D24" s="842"/>
      <c r="E24" s="843"/>
      <c r="F24" s="836">
        <v>159.1</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143</v>
      </c>
      <c r="P27" s="881"/>
      <c r="Q27" s="881"/>
      <c r="R27" s="881"/>
      <c r="S27" s="59" t="s">
        <v>38</v>
      </c>
      <c r="T27" s="80"/>
      <c r="U27" s="80"/>
      <c r="X27" s="78" t="s">
        <v>39</v>
      </c>
      <c r="Y27" s="81"/>
      <c r="AG27" s="68"/>
      <c r="AH27" s="68"/>
      <c r="AI27" s="68"/>
      <c r="AJ27" s="68"/>
      <c r="AK27" s="831">
        <f>+AG18+O27</f>
        <v>143</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140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159.1</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159.1</v>
      </c>
      <c r="G30" s="837"/>
      <c r="H30" s="234" t="s">
        <v>198</v>
      </c>
      <c r="L30" s="845"/>
      <c r="O30" s="71"/>
      <c r="Q30" s="847">
        <f>+ROUND(Z28,1)+ROUND(Z29,1)+ROUND(Z30,1)</f>
        <v>140</v>
      </c>
      <c r="R30" s="881"/>
      <c r="S30" s="881"/>
      <c r="T30" s="881"/>
      <c r="U30" s="59" t="s">
        <v>16</v>
      </c>
      <c r="X30" s="889" t="s">
        <v>186</v>
      </c>
      <c r="Y30" s="890"/>
      <c r="Z30" s="833">
        <v>0</v>
      </c>
      <c r="AA30" s="834"/>
      <c r="AB30" s="834"/>
      <c r="AC30" s="834"/>
      <c r="AD30" s="834"/>
      <c r="AE30" s="59" t="s">
        <v>13</v>
      </c>
      <c r="AK30" s="818">
        <v>143</v>
      </c>
      <c r="AL30" s="819"/>
      <c r="AM30" s="819"/>
      <c r="AN30" s="819"/>
      <c r="AO30" s="67" t="s">
        <v>13</v>
      </c>
      <c r="AR30" s="830"/>
      <c r="AS30" s="827"/>
      <c r="AT30" s="827"/>
      <c r="AU30" s="828"/>
    </row>
    <row r="31" spans="2:48" ht="27" customHeight="1" thickTop="1" thickBot="1" x14ac:dyDescent="0.3">
      <c r="B31" s="853" t="s">
        <v>375</v>
      </c>
      <c r="C31" s="842"/>
      <c r="D31" s="842"/>
      <c r="E31" s="843"/>
      <c r="F31" s="836">
        <v>155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3</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M2" zoomScale="80" zoomScaleNormal="80" workbookViewId="0">
      <selection activeCell="A9" sqref="A9:XFD9"/>
    </sheetView>
  </sheetViews>
  <sheetFormatPr defaultColWidth="9" defaultRowHeight="10.5" x14ac:dyDescent="0.25"/>
  <cols>
    <col min="1" max="1" width="2.46484375" style="12" customWidth="1"/>
    <col min="2" max="3" width="3.796875" style="12" customWidth="1"/>
    <col min="4" max="4" width="4.46484375" style="12" customWidth="1"/>
    <col min="5" max="5" width="3.796875" style="12" customWidth="1"/>
    <col min="6" max="6" width="40.796875" style="12" customWidth="1"/>
    <col min="7" max="7" width="9.796875" style="12" customWidth="1"/>
    <col min="8" max="8" width="10.33203125" style="12" customWidth="1"/>
    <col min="9" max="26" width="9.796875" style="12" customWidth="1"/>
    <col min="27" max="27" width="11.796875" style="12" customWidth="1"/>
    <col min="28" max="16384" width="9" style="12"/>
  </cols>
  <sheetData>
    <row r="1" spans="2:27" ht="21" x14ac:dyDescent="0.4">
      <c r="C1" s="23" t="s">
        <v>381</v>
      </c>
      <c r="D1" s="23"/>
      <c r="E1" s="23"/>
    </row>
    <row r="2" spans="2:27" ht="22.5" customHeight="1" x14ac:dyDescent="0.25">
      <c r="E2" s="428" t="s">
        <v>382</v>
      </c>
    </row>
    <row r="3" spans="2:27" ht="14.1" customHeight="1" thickBot="1" x14ac:dyDescent="0.3">
      <c r="B3" s="943" t="s">
        <v>102</v>
      </c>
      <c r="C3" s="943"/>
      <c r="D3" s="943"/>
      <c r="E3" s="943"/>
      <c r="F3" s="943"/>
      <c r="G3" s="129"/>
      <c r="H3" s="129"/>
      <c r="I3" s="129"/>
      <c r="J3" s="129"/>
      <c r="K3" s="129"/>
      <c r="Y3"/>
      <c r="Z3"/>
      <c r="AA3" s="130"/>
    </row>
    <row r="4" spans="2:27" ht="14.1" customHeight="1" x14ac:dyDescent="0.3">
      <c r="B4" s="943"/>
      <c r="C4" s="943"/>
      <c r="D4" s="943"/>
      <c r="E4" s="943"/>
      <c r="F4" s="943"/>
      <c r="G4" s="129"/>
      <c r="H4" s="129"/>
      <c r="I4" s="129"/>
      <c r="J4" s="129"/>
      <c r="K4" s="129"/>
      <c r="Y4" s="947" t="s">
        <v>355</v>
      </c>
      <c r="Z4" s="131" t="s">
        <v>114</v>
      </c>
      <c r="AA4" s="132" t="s">
        <v>115</v>
      </c>
    </row>
    <row r="5" spans="2:27" ht="14.1" customHeight="1" thickBot="1" x14ac:dyDescent="0.3">
      <c r="C5" s="129"/>
      <c r="D5" s="129"/>
      <c r="E5" s="129"/>
      <c r="F5" s="129"/>
      <c r="G5" s="129"/>
      <c r="H5" s="129"/>
      <c r="I5" s="129"/>
      <c r="J5" s="129"/>
      <c r="K5" s="129"/>
      <c r="Y5" s="948"/>
      <c r="Z5" s="133" t="str">
        <f>+表紙!Q29</f>
        <v>〇</v>
      </c>
      <c r="AA5" s="134" t="str">
        <f>+表紙!T29</f>
        <v/>
      </c>
    </row>
    <row r="6" spans="2:27" s="24" customFormat="1" ht="15" customHeight="1" thickBot="1" x14ac:dyDescent="0.3">
      <c r="B6" s="184" t="s">
        <v>101</v>
      </c>
      <c r="C6" s="184"/>
      <c r="D6" s="184"/>
      <c r="E6" s="184"/>
      <c r="F6" s="184"/>
      <c r="G6" s="184"/>
      <c r="H6" s="184"/>
      <c r="I6" s="184"/>
      <c r="J6" s="184"/>
      <c r="K6" s="184"/>
      <c r="L6" s="104"/>
      <c r="M6" s="944"/>
      <c r="N6" s="944"/>
      <c r="O6" s="104" t="s">
        <v>99</v>
      </c>
      <c r="P6" s="949" t="str">
        <f>+表紙!F48</f>
        <v>前田建設工業株式会社東京建築支店</v>
      </c>
      <c r="Q6" s="949"/>
      <c r="R6" s="949"/>
      <c r="S6" s="949"/>
      <c r="T6" s="949"/>
      <c r="U6" s="949"/>
      <c r="V6" s="944"/>
      <c r="W6" s="944"/>
      <c r="X6" s="944"/>
      <c r="Y6" s="944"/>
      <c r="Z6" s="944"/>
      <c r="AA6" s="223" t="s">
        <v>98</v>
      </c>
    </row>
    <row r="7" spans="2:27" s="13" customFormat="1" ht="14.25" x14ac:dyDescent="0.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3">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5">
      <c r="B9" s="185"/>
      <c r="C9" s="945" t="s">
        <v>230</v>
      </c>
      <c r="D9" s="945"/>
      <c r="E9" s="945"/>
      <c r="F9" s="946"/>
      <c r="G9" s="507">
        <f>IF(OR(ｱ.燃え殻!F24&gt;0,ｱ.燃え殻!F24&lt;0),ｱ.燃え殻!F24,IF(G$19&gt;0,"0",0))</f>
        <v>0</v>
      </c>
      <c r="H9" s="507">
        <f>IF(OR(ｲ.汚泥!F24&gt;0,ｲ.汚泥!F24&lt;0),ｲ.汚泥!F24,IF(H$19&gt;0,"0",0))</f>
        <v>1.1000000000000001</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84.6</v>
      </c>
      <c r="M9" s="507">
        <f>IF(OR(ｷ.紙くず!F24&gt;0,ｷ.紙くず!F24&lt;0),ｷ.紙くず!F24,IF(M$19&gt;0,"0",0))</f>
        <v>28</v>
      </c>
      <c r="N9" s="507">
        <f>IF(OR(ｸ.木くず!F24&gt;0,ｸ.木くず!F24&lt;0),ｸ.木くず!F24,IF(N$19&gt;0,"0",0))</f>
        <v>41.5</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144.4</v>
      </c>
      <c r="T9" s="507">
        <f>IF(OR(ｾ.ｶﾞﾗｽ･ｺﾝｸﾘ･陶磁器くず!F24&gt;0,ｾ.ｶﾞﾗｽ･ｺﾝｸﾘ･陶磁器くず!F24&lt;0),ｾ.ｶﾞﾗｽ･ｺﾝｸﾘ･陶磁器くず!F24,IF(T$19&gt;0,"0",0))</f>
        <v>327.8</v>
      </c>
      <c r="U9" s="507">
        <f>IF(OR(ｿ.鉱さい!F24&gt;0,ｿ.鉱さい!F24&lt;0),ｿ.鉱さい!F24,IF(U$19&gt;0,"0",0))</f>
        <v>0</v>
      </c>
      <c r="V9" s="507">
        <f>IF(OR(ﾀ.がれき類!F24&gt;0,ﾀ.がれき類!F24&lt;0),ﾀ.がれき類!F24,IF(V$19&gt;0,"0",0))</f>
        <v>360.4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159.1</v>
      </c>
      <c r="AA9" s="509">
        <f>IF(SUM(G9:Z9)&gt;0,SUM(G9:Z9),IF(AA$19&gt;0,"0",0))</f>
        <v>1146.9000000000001</v>
      </c>
    </row>
    <row r="10" spans="2:27" ht="24" customHeight="1" x14ac:dyDescent="0.2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5">
      <c r="B14" s="188" t="s">
        <v>227</v>
      </c>
      <c r="C14" s="941" t="s">
        <v>298</v>
      </c>
      <c r="D14" s="941"/>
      <c r="E14" s="941"/>
      <c r="F14" s="942"/>
      <c r="G14" s="513">
        <f>IF(OR(ｱ.燃え殻!F29&gt;0,ｱ.燃え殻!F29&lt;0),ｱ.燃え殻!F29,IF(G$19&gt;0,"0",0))</f>
        <v>0</v>
      </c>
      <c r="H14" s="513">
        <f>IF(OR(ｲ.汚泥!F29&gt;0,ｲ.汚泥!F29&lt;0),ｲ.汚泥!F29,IF(H$19&gt;0,"0",0))</f>
        <v>1.1000000000000001</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84.6</v>
      </c>
      <c r="M14" s="513">
        <f>IF(OR(ｷ.紙くず!F29&gt;0,ｷ.紙くず!F29&lt;0),ｷ.紙くず!F29,IF(M$19&gt;0,"0",0))</f>
        <v>28</v>
      </c>
      <c r="N14" s="513">
        <f>IF(OR(ｸ.木くず!F29&gt;0,ｸ.木くず!F29&lt;0),ｸ.木くず!F29,IF(N$19&gt;0,"0",0))</f>
        <v>41.5</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144.4</v>
      </c>
      <c r="T14" s="513">
        <f>IF(OR(ｾ.ｶﾞﾗｽ･ｺﾝｸﾘ･陶磁器くず!F29&gt;0,ｾ.ｶﾞﾗｽ･ｺﾝｸﾘ･陶磁器くず!F29&lt;0),ｾ.ｶﾞﾗｽ･ｺﾝｸﾘ･陶磁器くず!F29,IF(T$19&gt;0,"0",0))</f>
        <v>327.8</v>
      </c>
      <c r="U14" s="513">
        <f>IF(OR(ｿ.鉱さい!F29&gt;0,ｿ.鉱さい!F29&lt;0),ｿ.鉱さい!F29,IF(U$19&gt;0,"0",0))</f>
        <v>0</v>
      </c>
      <c r="V14" s="513">
        <f>IF(OR(ﾀ.がれき類!F29&gt;0,ﾀ.がれき類!F29&lt;0),ﾀ.がれき類!F29,IF(V$19&gt;0,"0",0))</f>
        <v>360.4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159.1</v>
      </c>
      <c r="AA14" s="515">
        <f t="shared" si="0"/>
        <v>1146.9000000000001</v>
      </c>
    </row>
    <row r="15" spans="2:27" ht="24" customHeight="1" x14ac:dyDescent="0.2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78.5</v>
      </c>
      <c r="M15" s="513">
        <f>IF(OR(ｷ.紙くず!F30&gt;0,ｷ.紙くず!F30&lt;0),ｷ.紙くず!F30,IF(M$19&gt;0,"0",0))</f>
        <v>28</v>
      </c>
      <c r="N15" s="513">
        <f>IF(OR(ｸ.木くず!F30&gt;0,ｸ.木くず!F30&lt;0),ｸ.木くず!F30,IF(N$19&gt;0,"0",0))</f>
        <v>41.5</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144.30000000000001</v>
      </c>
      <c r="T15" s="513">
        <f>IF(OR(ｾ.ｶﾞﾗｽ･ｺﾝｸﾘ･陶磁器くず!F30&gt;0,ｾ.ｶﾞﾗｽ･ｺﾝｸﾘ･陶磁器くず!F30&lt;0),ｾ.ｶﾞﾗｽ･ｺﾝｸﾘ･陶磁器くず!F30,IF(T$19&gt;0,"0",0))</f>
        <v>327.60000000000002</v>
      </c>
      <c r="U15" s="513">
        <f>IF(OR(ｿ.鉱さい!F30&gt;0,ｿ.鉱さい!F30&lt;0),ｿ.鉱さい!F30,IF(U$19&gt;0,"0",0))</f>
        <v>0</v>
      </c>
      <c r="V15" s="513">
        <f>IF(OR(ﾀ.がれき類!F30&gt;0,ﾀ.がれき類!F30&lt;0),ﾀ.がれき類!F30,IF(V$19&gt;0,"0",0))</f>
        <v>324</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159.1</v>
      </c>
      <c r="AA15" s="515">
        <f t="shared" si="0"/>
        <v>1103</v>
      </c>
    </row>
    <row r="16" spans="2:27" ht="24" customHeight="1" x14ac:dyDescent="0.25">
      <c r="B16" s="188" t="s">
        <v>229</v>
      </c>
      <c r="C16" s="941" t="s">
        <v>300</v>
      </c>
      <c r="D16" s="941"/>
      <c r="E16" s="941"/>
      <c r="F16" s="942"/>
      <c r="G16" s="513">
        <f>IF(OR(ｱ.燃え殻!F31&gt;0,ｱ.燃え殻!F31&lt;0),ｱ.燃え殻!F31,IF(G$19&gt;0,"0",0))</f>
        <v>0</v>
      </c>
      <c r="H16" s="513">
        <f>IF(OR(ｲ.汚泥!F31&gt;0,ｲ.汚泥!F31&lt;0),ｲ.汚泥!F31,IF(H$19&gt;0,"0",0))</f>
        <v>1.1000000000000001</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84.6</v>
      </c>
      <c r="M16" s="513">
        <f>IF(OR(ｷ.紙くず!F31&gt;0,ｷ.紙くず!F31&lt;0),ｷ.紙くず!F31,IF(M$19&gt;0,"0",0))</f>
        <v>28</v>
      </c>
      <c r="N16" s="513">
        <f>IF(OR(ｸ.木くず!F31&gt;0,ｸ.木くず!F31&lt;0),ｸ.木くず!F31,IF(N$19&gt;0,"0",0))</f>
        <v>41.5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144.4</v>
      </c>
      <c r="T16" s="513">
        <f>IF(OR(ｾ.ｶﾞﾗｽ･ｺﾝｸﾘ･陶磁器くず!F31&gt;0,ｾ.ｶﾞﾗｽ･ｺﾝｸﾘ･陶磁器くず!F31&lt;0),ｾ.ｶﾞﾗｽ･ｺﾝｸﾘ･陶磁器くず!F31,IF(T$19&gt;0,"0",0))</f>
        <v>327.8</v>
      </c>
      <c r="U16" s="513">
        <f>IF(OR(ｿ.鉱さい!F31&gt;0,ｿ.鉱さい!F31&lt;0),ｿ.鉱さい!F31,IF(U$19&gt;0,"0",0))</f>
        <v>0</v>
      </c>
      <c r="V16" s="513">
        <f>IF(OR(ﾀ.がれき類!F31&gt;0,ﾀ.がれき類!F31&lt;0),ﾀ.がれき類!F31,IF(V$19&gt;0,"0",0))</f>
        <v>360.4</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155</v>
      </c>
      <c r="AA16" s="515">
        <f t="shared" si="0"/>
        <v>1142.8000000000002</v>
      </c>
    </row>
    <row r="17" spans="2:27" ht="24" customHeight="1" x14ac:dyDescent="0.2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3">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5">
      <c r="B19" s="185"/>
      <c r="C19" s="190" t="s">
        <v>376</v>
      </c>
      <c r="D19" s="956" t="s">
        <v>377</v>
      </c>
      <c r="E19" s="956"/>
      <c r="F19" s="957"/>
      <c r="G19" s="519">
        <f>+G37+G25+G23+G22+G21-G20</f>
        <v>0</v>
      </c>
      <c r="H19" s="519">
        <f t="shared" ref="H19:Z19" si="1">+H37+H25+H23+H22+H21-H20</f>
        <v>1</v>
      </c>
      <c r="I19" s="519">
        <f t="shared" si="1"/>
        <v>0</v>
      </c>
      <c r="J19" s="519">
        <f t="shared" si="1"/>
        <v>0</v>
      </c>
      <c r="K19" s="519">
        <f t="shared" si="1"/>
        <v>0</v>
      </c>
      <c r="L19" s="519">
        <f t="shared" si="1"/>
        <v>76</v>
      </c>
      <c r="M19" s="519">
        <f t="shared" si="1"/>
        <v>25</v>
      </c>
      <c r="N19" s="519">
        <f t="shared" si="1"/>
        <v>37</v>
      </c>
      <c r="O19" s="519">
        <f t="shared" si="1"/>
        <v>0</v>
      </c>
      <c r="P19" s="519">
        <f t="shared" si="1"/>
        <v>0</v>
      </c>
      <c r="Q19" s="519">
        <f t="shared" si="1"/>
        <v>0</v>
      </c>
      <c r="R19" s="519">
        <f t="shared" si="1"/>
        <v>0</v>
      </c>
      <c r="S19" s="519">
        <f t="shared" si="1"/>
        <v>130</v>
      </c>
      <c r="T19" s="519">
        <f t="shared" si="1"/>
        <v>295</v>
      </c>
      <c r="U19" s="519">
        <f t="shared" si="1"/>
        <v>0</v>
      </c>
      <c r="V19" s="519">
        <f t="shared" si="1"/>
        <v>324</v>
      </c>
      <c r="W19" s="519">
        <f t="shared" si="1"/>
        <v>0</v>
      </c>
      <c r="X19" s="519">
        <f t="shared" si="1"/>
        <v>0</v>
      </c>
      <c r="Y19" s="519">
        <f t="shared" si="1"/>
        <v>0</v>
      </c>
      <c r="Z19" s="520">
        <f t="shared" si="1"/>
        <v>143</v>
      </c>
      <c r="AA19" s="521">
        <f t="shared" ref="AA19:AA25" si="2">SUM(G19:Z19)</f>
        <v>1031</v>
      </c>
    </row>
    <row r="20" spans="2:27" ht="24" customHeight="1" thickBot="1" x14ac:dyDescent="0.3">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3">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5">
      <c r="B37" s="186"/>
      <c r="C37" s="972" t="s">
        <v>173</v>
      </c>
      <c r="D37" s="143" t="s">
        <v>179</v>
      </c>
      <c r="E37" s="954" t="s">
        <v>234</v>
      </c>
      <c r="F37" s="955"/>
      <c r="G37" s="554">
        <f t="shared" ref="G37:Z37" si="8">+G38+G42</f>
        <v>0</v>
      </c>
      <c r="H37" s="554">
        <f t="shared" si="8"/>
        <v>1</v>
      </c>
      <c r="I37" s="554">
        <f t="shared" si="8"/>
        <v>0</v>
      </c>
      <c r="J37" s="554">
        <f t="shared" si="8"/>
        <v>0</v>
      </c>
      <c r="K37" s="554">
        <f t="shared" si="8"/>
        <v>0</v>
      </c>
      <c r="L37" s="554">
        <f t="shared" si="8"/>
        <v>76</v>
      </c>
      <c r="M37" s="554">
        <f t="shared" si="8"/>
        <v>25</v>
      </c>
      <c r="N37" s="554">
        <f t="shared" si="8"/>
        <v>37</v>
      </c>
      <c r="O37" s="554">
        <f t="shared" si="8"/>
        <v>0</v>
      </c>
      <c r="P37" s="554">
        <f t="shared" si="8"/>
        <v>0</v>
      </c>
      <c r="Q37" s="554">
        <f t="shared" si="8"/>
        <v>0</v>
      </c>
      <c r="R37" s="554">
        <f t="shared" si="8"/>
        <v>0</v>
      </c>
      <c r="S37" s="554">
        <f t="shared" si="8"/>
        <v>130</v>
      </c>
      <c r="T37" s="554">
        <f t="shared" si="8"/>
        <v>295</v>
      </c>
      <c r="U37" s="554">
        <f t="shared" si="8"/>
        <v>0</v>
      </c>
      <c r="V37" s="554">
        <f t="shared" si="8"/>
        <v>324</v>
      </c>
      <c r="W37" s="554">
        <f t="shared" si="8"/>
        <v>0</v>
      </c>
      <c r="X37" s="554">
        <f t="shared" si="8"/>
        <v>0</v>
      </c>
      <c r="Y37" s="554">
        <f t="shared" si="8"/>
        <v>0</v>
      </c>
      <c r="Z37" s="555">
        <f t="shared" si="8"/>
        <v>143</v>
      </c>
      <c r="AA37" s="556">
        <f t="shared" si="4"/>
        <v>1031</v>
      </c>
    </row>
    <row r="38" spans="2:27" ht="24" customHeight="1" x14ac:dyDescent="0.25">
      <c r="B38" s="186"/>
      <c r="C38" s="972"/>
      <c r="D38" s="247"/>
      <c r="E38" s="245" t="s">
        <v>319</v>
      </c>
      <c r="F38" s="585"/>
      <c r="G38" s="545">
        <f t="shared" ref="G38:Z38" si="9">SUM(G39:G41)</f>
        <v>0</v>
      </c>
      <c r="H38" s="545">
        <f t="shared" si="9"/>
        <v>1</v>
      </c>
      <c r="I38" s="545">
        <f t="shared" si="9"/>
        <v>0</v>
      </c>
      <c r="J38" s="545">
        <f t="shared" si="9"/>
        <v>0</v>
      </c>
      <c r="K38" s="545">
        <f t="shared" si="9"/>
        <v>0</v>
      </c>
      <c r="L38" s="545">
        <f t="shared" si="9"/>
        <v>76</v>
      </c>
      <c r="M38" s="545">
        <f t="shared" si="9"/>
        <v>25</v>
      </c>
      <c r="N38" s="545">
        <f t="shared" si="9"/>
        <v>37</v>
      </c>
      <c r="O38" s="545">
        <f t="shared" si="9"/>
        <v>0</v>
      </c>
      <c r="P38" s="545">
        <f t="shared" si="9"/>
        <v>0</v>
      </c>
      <c r="Q38" s="545">
        <f t="shared" si="9"/>
        <v>0</v>
      </c>
      <c r="R38" s="545">
        <f t="shared" si="9"/>
        <v>0</v>
      </c>
      <c r="S38" s="545">
        <f t="shared" si="9"/>
        <v>130</v>
      </c>
      <c r="T38" s="545">
        <f t="shared" si="9"/>
        <v>295</v>
      </c>
      <c r="U38" s="545">
        <f t="shared" si="9"/>
        <v>0</v>
      </c>
      <c r="V38" s="545">
        <f t="shared" si="9"/>
        <v>324</v>
      </c>
      <c r="W38" s="545">
        <f t="shared" si="9"/>
        <v>0</v>
      </c>
      <c r="X38" s="545">
        <f t="shared" si="9"/>
        <v>0</v>
      </c>
      <c r="Y38" s="545">
        <f t="shared" si="9"/>
        <v>0</v>
      </c>
      <c r="Z38" s="546">
        <f t="shared" si="9"/>
        <v>140</v>
      </c>
      <c r="AA38" s="547">
        <f t="shared" si="4"/>
        <v>1028</v>
      </c>
    </row>
    <row r="39" spans="2:27" ht="24" customHeight="1" x14ac:dyDescent="0.25">
      <c r="B39" s="186"/>
      <c r="C39" s="972"/>
      <c r="D39" s="248"/>
      <c r="E39" s="243"/>
      <c r="F39" s="241" t="s">
        <v>233</v>
      </c>
      <c r="G39" s="548">
        <f>+ｱ.燃え殻!$Z$28</f>
        <v>0</v>
      </c>
      <c r="H39" s="548">
        <f>+ｲ.汚泥!$Z$28</f>
        <v>1</v>
      </c>
      <c r="I39" s="548">
        <f>+ｳ.廃油!$Z$28</f>
        <v>0</v>
      </c>
      <c r="J39" s="548">
        <f>+ｴ.廃酸!$Z$28</f>
        <v>0</v>
      </c>
      <c r="K39" s="548">
        <f>+ｵ.廃ｱﾙｶﾘ!$Z$28</f>
        <v>0</v>
      </c>
      <c r="L39" s="548">
        <f>+ｶ.廃ﾌﾟﾗ類!$Z$28</f>
        <v>76</v>
      </c>
      <c r="M39" s="548">
        <f>+ｷ.紙くず!$Z$28</f>
        <v>25</v>
      </c>
      <c r="N39" s="548">
        <f>+ｸ.木くず!$Z$28</f>
        <v>37</v>
      </c>
      <c r="O39" s="548">
        <f>+ｹ.繊維くず!$Z$28</f>
        <v>0</v>
      </c>
      <c r="P39" s="548">
        <f>+ｺ.動植物性残さ!$Z$28</f>
        <v>0</v>
      </c>
      <c r="Q39" s="548">
        <f>+ｻ.動物系固形不要物!$Z$28</f>
        <v>0</v>
      </c>
      <c r="R39" s="548">
        <f>+ｼ.ｺﾞﾑくず!$Z$28</f>
        <v>0</v>
      </c>
      <c r="S39" s="548">
        <f>+ｽ.金属くず!$Z$28</f>
        <v>130</v>
      </c>
      <c r="T39" s="548">
        <f>+ｾ.ｶﾞﾗｽ･ｺﾝｸﾘ･陶磁器くず!$Z$28</f>
        <v>295</v>
      </c>
      <c r="U39" s="548">
        <f>+ｿ.鉱さい!$Z$28</f>
        <v>0</v>
      </c>
      <c r="V39" s="548">
        <f>+ﾀ.がれき類!$Z$28</f>
        <v>324</v>
      </c>
      <c r="W39" s="548">
        <f>+ﾁ.動物のふん尿!$Z$28</f>
        <v>0</v>
      </c>
      <c r="X39" s="548">
        <f>+ﾂ.動物の死体!$Z$28</f>
        <v>0</v>
      </c>
      <c r="Y39" s="548">
        <f>+ﾃ.ばいじん!$Z$28</f>
        <v>0</v>
      </c>
      <c r="Z39" s="549">
        <f>+ﾄ.混合廃棄物その他!$Z$28</f>
        <v>140</v>
      </c>
      <c r="AA39" s="550">
        <f t="shared" si="4"/>
        <v>1028</v>
      </c>
    </row>
    <row r="40" spans="2:27" ht="24" customHeight="1" x14ac:dyDescent="0.2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3">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3</v>
      </c>
      <c r="AA42" s="553">
        <f>SUM(G42:Z42)</f>
        <v>3</v>
      </c>
    </row>
    <row r="43" spans="2:27" ht="24" customHeight="1" x14ac:dyDescent="0.25">
      <c r="B43" s="186"/>
      <c r="C43" s="142" t="s">
        <v>235</v>
      </c>
      <c r="D43" s="952" t="s">
        <v>349</v>
      </c>
      <c r="E43" s="952"/>
      <c r="F43" s="953"/>
      <c r="G43" s="557">
        <f>+ｱ.燃え殻!$AK$27</f>
        <v>0</v>
      </c>
      <c r="H43" s="557">
        <f>+ｲ.汚泥!$AK$27</f>
        <v>1</v>
      </c>
      <c r="I43" s="557">
        <f>+ｳ.廃油!$AK$27</f>
        <v>0</v>
      </c>
      <c r="J43" s="557">
        <f>+ｴ.廃酸!$AK$27</f>
        <v>0</v>
      </c>
      <c r="K43" s="557">
        <f>+ｵ.廃ｱﾙｶﾘ!$AK$27</f>
        <v>0</v>
      </c>
      <c r="L43" s="557">
        <f>+ｶ.廃ﾌﾟﾗ類!$AK$27</f>
        <v>76</v>
      </c>
      <c r="M43" s="557">
        <f>+ｷ.紙くず!$AK$27</f>
        <v>25</v>
      </c>
      <c r="N43" s="557">
        <f>+ｸ.木くず!$AK$27</f>
        <v>37</v>
      </c>
      <c r="O43" s="557">
        <f>+ｹ.繊維くず!$AK$27</f>
        <v>0</v>
      </c>
      <c r="P43" s="557">
        <f>+ｺ.動植物性残さ!$AK$27</f>
        <v>0</v>
      </c>
      <c r="Q43" s="557">
        <f>+ｻ.動物系固形不要物!$AK$27</f>
        <v>0</v>
      </c>
      <c r="R43" s="557">
        <f>+ｼ.ｺﾞﾑくず!$AK$27</f>
        <v>0</v>
      </c>
      <c r="S43" s="557">
        <f>+ｽ.金属くず!$AK$27</f>
        <v>130</v>
      </c>
      <c r="T43" s="557">
        <f>+ｾ.ｶﾞﾗｽ･ｺﾝｸﾘ･陶磁器くず!$AK$27</f>
        <v>295</v>
      </c>
      <c r="U43" s="557">
        <f>+ｿ.鉱さい!$AK$27</f>
        <v>0</v>
      </c>
      <c r="V43" s="557">
        <f>+ﾀ.がれき類!$AK$27</f>
        <v>324</v>
      </c>
      <c r="W43" s="557">
        <f>+ﾁ.動物のふん尿!$AK$27</f>
        <v>0</v>
      </c>
      <c r="X43" s="557">
        <f>+ﾂ.動物の死体!$AK$27</f>
        <v>0</v>
      </c>
      <c r="Y43" s="557">
        <f>+ﾃ.ばいじん!$AK$27</f>
        <v>0</v>
      </c>
      <c r="Z43" s="558">
        <f>+ﾄ.混合廃棄物その他!$AK$27</f>
        <v>143</v>
      </c>
      <c r="AA43" s="559">
        <f t="shared" si="4"/>
        <v>1031</v>
      </c>
    </row>
    <row r="44" spans="2:27" ht="24" customHeight="1" x14ac:dyDescent="0.2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71</v>
      </c>
      <c r="M44" s="560">
        <f>+ｷ.紙くず!$AK$30</f>
        <v>25</v>
      </c>
      <c r="N44" s="560">
        <f>+ｸ.木くず!$AK$30</f>
        <v>37</v>
      </c>
      <c r="O44" s="560">
        <f>+ｹ.繊維くず!$AK$30</f>
        <v>0</v>
      </c>
      <c r="P44" s="560">
        <f>+ｺ.動植物性残さ!$AK$30</f>
        <v>0</v>
      </c>
      <c r="Q44" s="560">
        <f>+ｻ.動物系固形不要物!$AK$30</f>
        <v>0</v>
      </c>
      <c r="R44" s="560">
        <f>+ｼ.ｺﾞﾑくず!$AK$30</f>
        <v>0</v>
      </c>
      <c r="S44" s="560">
        <f>+ｽ.金属くず!$AK$30</f>
        <v>130</v>
      </c>
      <c r="T44" s="560">
        <f>+ｾ.ｶﾞﾗｽ･ｺﾝｸﾘ･陶磁器くず!$AK$30</f>
        <v>295</v>
      </c>
      <c r="U44" s="560">
        <f>+ｿ.鉱さい!$AK$30</f>
        <v>0</v>
      </c>
      <c r="V44" s="560">
        <f>+ﾀ.がれき類!$AK$30</f>
        <v>292</v>
      </c>
      <c r="W44" s="560">
        <f>+ﾁ.動物のふん尿!$AK$30</f>
        <v>0</v>
      </c>
      <c r="X44" s="560">
        <f>+ﾂ.動物の死体!$AK$30</f>
        <v>0</v>
      </c>
      <c r="Y44" s="560">
        <f>+ﾃ.ばいじん!$AK$30</f>
        <v>0</v>
      </c>
      <c r="Z44" s="561">
        <f>+ﾄ.混合廃棄物その他!$AK$30</f>
        <v>143</v>
      </c>
      <c r="AA44" s="562">
        <f t="shared" si="4"/>
        <v>993</v>
      </c>
    </row>
    <row r="45" spans="2:27" ht="24" customHeight="1" x14ac:dyDescent="0.25">
      <c r="B45" s="186"/>
      <c r="C45" s="193"/>
      <c r="D45" s="584" t="s">
        <v>190</v>
      </c>
      <c r="E45" s="962" t="s">
        <v>237</v>
      </c>
      <c r="F45" s="963"/>
      <c r="G45" s="563">
        <f>+ｱ.燃え殻!$AR$24</f>
        <v>0</v>
      </c>
      <c r="H45" s="563">
        <f>+ｲ.汚泥!$AR$24</f>
        <v>1</v>
      </c>
      <c r="I45" s="563">
        <f>+ｳ.廃油!$AR$24</f>
        <v>0</v>
      </c>
      <c r="J45" s="563">
        <f>+ｴ.廃酸!$AR$24</f>
        <v>0</v>
      </c>
      <c r="K45" s="563">
        <f>+ｵ.廃ｱﾙｶﾘ!$AR$24</f>
        <v>0</v>
      </c>
      <c r="L45" s="563">
        <f>+ｶ.廃ﾌﾟﾗ類!$AR$24</f>
        <v>76</v>
      </c>
      <c r="M45" s="563">
        <f>+ｷ.紙くず!$AR$24</f>
        <v>25</v>
      </c>
      <c r="N45" s="563">
        <f>+ｸ.木くず!$AR$24</f>
        <v>37</v>
      </c>
      <c r="O45" s="563">
        <f>+ｹ.繊維くず!$AR$24</f>
        <v>0</v>
      </c>
      <c r="P45" s="563">
        <f>+ｺ.動植物性残さ!$AR$24</f>
        <v>0</v>
      </c>
      <c r="Q45" s="563">
        <f>+ｻ.動物系固形不要物!$AR$24</f>
        <v>0</v>
      </c>
      <c r="R45" s="563">
        <f>+ｼ.ｺﾞﾑくず!$AR$24</f>
        <v>0</v>
      </c>
      <c r="S45" s="563">
        <f>+ｽ.金属くず!$AR$24</f>
        <v>130</v>
      </c>
      <c r="T45" s="563">
        <f>+ｾ.ｶﾞﾗｽ･ｺﾝｸﾘ･陶磁器くず!$AR$24</f>
        <v>295</v>
      </c>
      <c r="U45" s="563">
        <f>+ｿ.鉱さい!$AR$24</f>
        <v>0</v>
      </c>
      <c r="V45" s="563">
        <f>+ﾀ.がれき類!$AR$24</f>
        <v>324</v>
      </c>
      <c r="W45" s="563">
        <f>+ﾁ.動物のふん尿!$AR$24</f>
        <v>0</v>
      </c>
      <c r="X45" s="563">
        <f>+ﾂ.動物の死体!$AR$24</f>
        <v>0</v>
      </c>
      <c r="Y45" s="563">
        <f>+ﾃ.ばいじん!$AR$24</f>
        <v>0</v>
      </c>
      <c r="Z45" s="564">
        <f>+ﾄ.混合廃棄物その他!$AR$24</f>
        <v>140</v>
      </c>
      <c r="AA45" s="565">
        <f t="shared" si="4"/>
        <v>1028</v>
      </c>
    </row>
    <row r="46" spans="2:27" ht="24" customHeight="1" x14ac:dyDescent="0.2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3">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 customHeight="1" x14ac:dyDescent="0.25">
      <c r="G48" s="12" t="s">
        <v>106</v>
      </c>
    </row>
    <row r="50" spans="6:27" s="631" customFormat="1" x14ac:dyDescent="0.2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5">
      <c r="G55" s="634">
        <f>IF(G9="0",+G19+G20,+G9+G19+G20)</f>
        <v>0</v>
      </c>
      <c r="H55" s="634">
        <f t="shared" ref="H55:Z55" si="10">IF(H9="0",+H19+H20,+H9+H19+H20)</f>
        <v>2.1</v>
      </c>
      <c r="I55" s="634">
        <f t="shared" si="10"/>
        <v>0</v>
      </c>
      <c r="J55" s="634">
        <f t="shared" si="10"/>
        <v>0</v>
      </c>
      <c r="K55" s="634">
        <f t="shared" si="10"/>
        <v>0</v>
      </c>
      <c r="L55" s="634">
        <f t="shared" si="10"/>
        <v>160.6</v>
      </c>
      <c r="M55" s="634">
        <f t="shared" si="10"/>
        <v>53</v>
      </c>
      <c r="N55" s="634">
        <f t="shared" si="10"/>
        <v>78.5</v>
      </c>
      <c r="O55" s="634">
        <f t="shared" si="10"/>
        <v>0</v>
      </c>
      <c r="P55" s="634">
        <f t="shared" si="10"/>
        <v>0</v>
      </c>
      <c r="Q55" s="634">
        <f t="shared" si="10"/>
        <v>0</v>
      </c>
      <c r="R55" s="634">
        <f t="shared" si="10"/>
        <v>0</v>
      </c>
      <c r="S55" s="634">
        <f t="shared" si="10"/>
        <v>274.39999999999998</v>
      </c>
      <c r="T55" s="634">
        <f t="shared" si="10"/>
        <v>622.79999999999995</v>
      </c>
      <c r="U55" s="634">
        <f t="shared" si="10"/>
        <v>0</v>
      </c>
      <c r="V55" s="634">
        <f t="shared" si="10"/>
        <v>684.4</v>
      </c>
      <c r="W55" s="634">
        <f t="shared" si="10"/>
        <v>0</v>
      </c>
      <c r="X55" s="634">
        <f t="shared" si="10"/>
        <v>0</v>
      </c>
      <c r="Y55" s="634">
        <f t="shared" si="10"/>
        <v>0</v>
      </c>
      <c r="Z55" s="634">
        <f t="shared" si="10"/>
        <v>302.10000000000002</v>
      </c>
      <c r="AA55" s="633">
        <f>+AA9+AA19+AA20</f>
        <v>2177.9</v>
      </c>
    </row>
    <row r="56" spans="6:27" ht="12.75" x14ac:dyDescent="0.25">
      <c r="F56" s="86"/>
    </row>
    <row r="57" spans="6:27" ht="12.75" x14ac:dyDescent="0.25">
      <c r="F57" s="86"/>
    </row>
    <row r="58" spans="6:27" ht="12.75" x14ac:dyDescent="0.25">
      <c r="F58" s="86"/>
    </row>
    <row r="59" spans="6:27" ht="12.75" x14ac:dyDescent="0.25">
      <c r="F59" s="86"/>
    </row>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25"/>
  <cols>
    <col min="1" max="1" width="3" style="49" hidden="1" customWidth="1"/>
    <col min="2" max="2" width="3.33203125" style="49" customWidth="1"/>
    <col min="3" max="3" width="2.796875" style="259" customWidth="1"/>
    <col min="4" max="4" width="3.33203125" style="259" customWidth="1"/>
    <col min="5" max="5" width="8.796875" style="259" customWidth="1"/>
    <col min="6" max="6" width="2.796875" style="259" customWidth="1"/>
    <col min="7" max="7" width="9.796875" style="259" customWidth="1"/>
    <col min="8" max="8" width="1.796875" style="259" customWidth="1"/>
    <col min="9" max="9" width="3.796875" style="259" customWidth="1"/>
    <col min="10" max="10" width="9.796875" style="259" customWidth="1"/>
    <col min="11" max="11" width="1.796875" style="259" customWidth="1"/>
    <col min="12" max="12" width="3.796875" style="259" customWidth="1"/>
    <col min="13" max="13" width="9.796875" style="259" customWidth="1"/>
    <col min="14" max="14" width="1.796875" style="259" customWidth="1"/>
    <col min="15" max="15" width="4.796875" style="259" customWidth="1"/>
    <col min="16" max="16" width="8.796875" style="259" customWidth="1"/>
    <col min="17" max="17" width="1.796875" style="259" customWidth="1"/>
    <col min="18" max="18" width="4.796875" style="259" customWidth="1"/>
    <col min="19" max="19" width="0.86328125" style="259" customWidth="1"/>
    <col min="20" max="20" width="7.796875" style="259" customWidth="1"/>
    <col min="21" max="21" width="1.33203125" style="259" customWidth="1"/>
    <col min="22" max="22" width="2.19921875" style="49" customWidth="1"/>
    <col min="23" max="30" width="9" style="51"/>
    <col min="31" max="16384" width="9" style="49"/>
  </cols>
  <sheetData>
    <row r="1" spans="1:24" ht="16.25" customHeight="1" x14ac:dyDescent="0.3">
      <c r="C1" s="92" t="s">
        <v>351</v>
      </c>
    </row>
    <row r="2" spans="1:24" ht="16.25" customHeight="1" x14ac:dyDescent="0.3">
      <c r="C2" s="92"/>
    </row>
    <row r="3" spans="1:24" ht="14" customHeight="1" thickBot="1" x14ac:dyDescent="0.3">
      <c r="U3" s="262"/>
      <c r="V3" s="262"/>
      <c r="W3" s="262"/>
      <c r="X3" s="49"/>
    </row>
    <row r="4" spans="1:24" ht="12.75" x14ac:dyDescent="0.25">
      <c r="A4" s="49">
        <v>14</v>
      </c>
      <c r="P4" s="1062" t="s">
        <v>356</v>
      </c>
      <c r="Q4" s="1070" t="s">
        <v>114</v>
      </c>
      <c r="R4" s="1071"/>
      <c r="S4" s="1072"/>
      <c r="T4" s="456" t="s">
        <v>115</v>
      </c>
      <c r="U4" s="377"/>
      <c r="V4" s="377"/>
      <c r="W4" s="49"/>
    </row>
    <row r="5" spans="1:24" ht="20.100000000000001" customHeight="1" thickBot="1" x14ac:dyDescent="0.3">
      <c r="A5" s="49" t="e">
        <f>+#REF!</f>
        <v>#REF!</v>
      </c>
      <c r="C5" s="259" t="s">
        <v>238</v>
      </c>
      <c r="P5" s="1063"/>
      <c r="Q5" s="1073" t="str">
        <f>+表紙!Q29</f>
        <v>〇</v>
      </c>
      <c r="R5" s="1074"/>
      <c r="S5" s="1075"/>
      <c r="T5" s="457" t="str">
        <f>+表紙!T29</f>
        <v/>
      </c>
      <c r="U5" s="378"/>
      <c r="V5" s="378"/>
      <c r="W5" s="49"/>
    </row>
    <row r="6" spans="1:24" ht="13.25" customHeight="1" x14ac:dyDescent="0.25">
      <c r="C6" s="1076" t="s">
        <v>416</v>
      </c>
      <c r="D6" s="1076"/>
      <c r="E6" s="1076"/>
      <c r="F6" s="1076"/>
      <c r="G6" s="1076"/>
      <c r="H6" s="1076"/>
      <c r="I6" s="1076"/>
      <c r="J6" s="1076"/>
      <c r="K6" s="1076"/>
      <c r="L6" s="1076"/>
      <c r="M6" s="1076"/>
      <c r="N6" s="1076"/>
      <c r="O6" s="1076"/>
      <c r="P6" s="1076"/>
      <c r="Q6" s="1076"/>
      <c r="R6" s="1076"/>
      <c r="S6" s="1076"/>
      <c r="T6" s="1076"/>
      <c r="U6" s="1076"/>
    </row>
    <row r="7" spans="1:24" ht="13.25" customHeight="1" x14ac:dyDescent="0.25">
      <c r="C7" s="264"/>
      <c r="D7" s="265"/>
      <c r="E7" s="265"/>
      <c r="F7" s="265"/>
      <c r="G7" s="265"/>
      <c r="H7" s="265"/>
      <c r="I7" s="265"/>
      <c r="J7" s="265"/>
      <c r="K7" s="265"/>
      <c r="L7" s="265"/>
      <c r="M7" s="265"/>
      <c r="N7" s="265"/>
      <c r="O7" s="265"/>
      <c r="P7" s="265"/>
      <c r="Q7" s="265"/>
      <c r="R7" s="265"/>
      <c r="S7" s="265"/>
      <c r="T7" s="265"/>
      <c r="U7" s="266"/>
    </row>
    <row r="8" spans="1:24" ht="12" customHeight="1" x14ac:dyDescent="0.2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25">
      <c r="C9" s="737"/>
      <c r="D9" s="738"/>
      <c r="E9" s="738"/>
      <c r="F9" s="738"/>
      <c r="G9" s="738"/>
      <c r="H9" s="738"/>
      <c r="I9" s="738"/>
      <c r="J9" s="738"/>
      <c r="K9" s="738"/>
      <c r="L9" s="738"/>
      <c r="M9" s="738"/>
      <c r="N9" s="738"/>
      <c r="O9" s="738"/>
      <c r="P9" s="738"/>
      <c r="Q9" s="738"/>
      <c r="R9" s="738"/>
      <c r="S9" s="738"/>
      <c r="T9" s="738"/>
      <c r="U9" s="739"/>
    </row>
    <row r="10" spans="1:24" ht="10.25" customHeight="1" x14ac:dyDescent="0.25">
      <c r="C10" s="267"/>
      <c r="D10" s="268"/>
      <c r="E10" s="268"/>
      <c r="F10" s="268"/>
      <c r="G10" s="268"/>
      <c r="H10" s="268"/>
      <c r="I10" s="268"/>
      <c r="J10" s="268"/>
      <c r="K10" s="268"/>
      <c r="L10" s="268"/>
      <c r="M10" s="268"/>
      <c r="N10" s="268"/>
      <c r="O10" s="268"/>
      <c r="P10" s="268"/>
      <c r="Q10" s="268"/>
      <c r="R10" s="268"/>
      <c r="S10" s="268"/>
      <c r="T10" s="268"/>
      <c r="U10" s="269"/>
    </row>
    <row r="11" spans="1:24" ht="12.75" x14ac:dyDescent="0.25">
      <c r="C11" s="267"/>
      <c r="D11" s="268"/>
      <c r="E11" s="268"/>
      <c r="F11" s="268"/>
      <c r="G11" s="268"/>
      <c r="H11" s="268"/>
      <c r="I11" s="268"/>
      <c r="J11" s="268"/>
      <c r="K11" s="268"/>
      <c r="L11" s="268"/>
      <c r="M11" s="268"/>
      <c r="N11" s="268"/>
      <c r="O11" s="268"/>
      <c r="P11" s="1064" t="str">
        <f>+表紙!P35</f>
        <v>令和7年5月19日</v>
      </c>
      <c r="Q11" s="1065"/>
      <c r="R11" s="1065"/>
      <c r="S11" s="1065"/>
      <c r="T11" s="1066"/>
      <c r="U11" s="362"/>
    </row>
    <row r="12" spans="1:24" ht="13.25" customHeight="1" x14ac:dyDescent="0.25">
      <c r="C12" s="267"/>
      <c r="D12" s="268"/>
      <c r="E12" s="268"/>
      <c r="F12" s="268"/>
      <c r="G12" s="268"/>
      <c r="H12" s="268"/>
      <c r="I12" s="268"/>
      <c r="J12" s="268"/>
      <c r="K12" s="268"/>
      <c r="L12" s="268"/>
      <c r="M12" s="268"/>
      <c r="N12" s="268"/>
      <c r="O12" s="268"/>
      <c r="P12" s="268"/>
      <c r="Q12" s="268"/>
      <c r="R12" s="268"/>
      <c r="S12" s="379"/>
      <c r="T12" s="379"/>
      <c r="U12" s="270"/>
    </row>
    <row r="13" spans="1:24" ht="12.75" x14ac:dyDescent="0.2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5" customHeight="1" x14ac:dyDescent="0.25">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5">
      <c r="C16" s="470"/>
      <c r="D16" s="471"/>
      <c r="E16" s="471"/>
      <c r="F16" s="471"/>
      <c r="G16" s="471"/>
      <c r="H16" s="471"/>
      <c r="I16" s="472"/>
      <c r="J16" s="472" t="s">
        <v>6</v>
      </c>
      <c r="K16" s="272"/>
      <c r="L16" s="1077" t="str">
        <f>+表紙!L40</f>
        <v>東京都千代田区九段北４－３－１</v>
      </c>
      <c r="M16" s="1077"/>
      <c r="N16" s="1077"/>
      <c r="O16" s="1077"/>
      <c r="P16" s="1077"/>
      <c r="Q16" s="1077"/>
      <c r="R16" s="1077"/>
      <c r="S16" s="1077"/>
      <c r="T16" s="1077"/>
      <c r="U16" s="363"/>
    </row>
    <row r="17" spans="1:22" ht="26.25" customHeight="1" x14ac:dyDescent="0.25">
      <c r="C17" s="470"/>
      <c r="D17" s="471"/>
      <c r="E17" s="471"/>
      <c r="F17" s="471"/>
      <c r="G17" s="471"/>
      <c r="H17" s="471"/>
      <c r="I17" s="472"/>
      <c r="J17" s="472" t="s">
        <v>7</v>
      </c>
      <c r="K17" s="272"/>
      <c r="L17" s="1077" t="str">
        <f>+表紙!L41</f>
        <v>前田建設工業株式会社東京建築支店
執行役員支店長　清末　信行</v>
      </c>
      <c r="M17" s="1077"/>
      <c r="N17" s="1077"/>
      <c r="O17" s="1077"/>
      <c r="P17" s="1077"/>
      <c r="Q17" s="1077"/>
      <c r="R17" s="1077"/>
      <c r="S17" s="1077"/>
      <c r="T17" s="1077"/>
      <c r="U17" s="363"/>
    </row>
    <row r="18" spans="1:22" x14ac:dyDescent="0.25">
      <c r="C18" s="267"/>
      <c r="D18" s="268"/>
      <c r="E18" s="268"/>
      <c r="F18" s="268"/>
      <c r="G18" s="268"/>
      <c r="H18" s="268"/>
      <c r="I18" s="268"/>
      <c r="J18" s="268"/>
      <c r="K18" s="268"/>
      <c r="L18" s="268" t="s">
        <v>8</v>
      </c>
      <c r="M18" s="268"/>
      <c r="N18" s="268"/>
      <c r="O18" s="268"/>
      <c r="P18" s="268"/>
      <c r="Q18" s="268"/>
      <c r="R18" s="268"/>
      <c r="S18" s="268"/>
      <c r="T18" s="268"/>
      <c r="U18" s="269"/>
    </row>
    <row r="19" spans="1:22" x14ac:dyDescent="0.25">
      <c r="C19" s="267"/>
      <c r="D19" s="268"/>
      <c r="E19" s="268"/>
      <c r="F19" s="268"/>
      <c r="G19" s="268"/>
      <c r="H19" s="268"/>
      <c r="I19" s="268"/>
      <c r="J19" s="268"/>
      <c r="K19" s="268"/>
      <c r="L19" s="340"/>
      <c r="M19" s="340" t="s">
        <v>9</v>
      </c>
      <c r="N19" s="273"/>
      <c r="O19" s="1082" t="str">
        <f>IF(+表紙!O43="","",+表紙!O43)</f>
        <v>03-3222-0995</v>
      </c>
      <c r="P19" s="1082"/>
      <c r="Q19" s="1082"/>
      <c r="R19" s="1082"/>
      <c r="S19" s="1082"/>
      <c r="T19" s="1082"/>
      <c r="U19" s="364"/>
    </row>
    <row r="20" spans="1:22" x14ac:dyDescent="0.25">
      <c r="C20" s="267"/>
      <c r="D20" s="268"/>
      <c r="E20" s="268"/>
      <c r="F20" s="268"/>
      <c r="G20" s="268"/>
      <c r="H20" s="268"/>
      <c r="I20" s="268"/>
      <c r="J20" s="268"/>
      <c r="K20" s="268"/>
      <c r="L20" s="273"/>
      <c r="M20" s="273"/>
      <c r="N20" s="273"/>
      <c r="O20" s="268"/>
      <c r="P20" s="268"/>
      <c r="Q20" s="268"/>
      <c r="R20" s="268"/>
      <c r="S20" s="268"/>
      <c r="T20" s="268"/>
      <c r="U20" s="269"/>
    </row>
    <row r="21" spans="1:22" x14ac:dyDescent="0.2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2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5">
      <c r="C24" s="1099" t="s">
        <v>10</v>
      </c>
      <c r="D24" s="1108"/>
      <c r="E24" s="1109"/>
      <c r="F24" s="1094" t="str">
        <f>+表紙!F48</f>
        <v>前田建設工業株式会社東京建築支店</v>
      </c>
      <c r="G24" s="1095"/>
      <c r="H24" s="1095"/>
      <c r="I24" s="1096"/>
      <c r="J24" s="1096"/>
      <c r="K24" s="1096"/>
      <c r="L24" s="1096"/>
      <c r="M24" s="1096"/>
      <c r="N24" s="1096"/>
      <c r="O24" s="1096"/>
      <c r="P24" s="1057" t="s">
        <v>432</v>
      </c>
      <c r="Q24" s="1083"/>
      <c r="R24" s="1083"/>
      <c r="S24" s="1083"/>
      <c r="T24" s="1083"/>
      <c r="U24" s="1084"/>
    </row>
    <row r="25" spans="1:22" ht="21.75" customHeight="1" x14ac:dyDescent="0.25">
      <c r="C25" s="1110"/>
      <c r="D25" s="1111"/>
      <c r="E25" s="1112"/>
      <c r="F25" s="1097"/>
      <c r="G25" s="1098"/>
      <c r="H25" s="1098"/>
      <c r="I25" s="1098"/>
      <c r="J25" s="1098"/>
      <c r="K25" s="1098"/>
      <c r="L25" s="1098"/>
      <c r="M25" s="1098"/>
      <c r="N25" s="1098"/>
      <c r="O25" s="1098"/>
      <c r="P25" s="1085">
        <f>表紙!P49</f>
        <v>3693</v>
      </c>
      <c r="Q25" s="1086"/>
      <c r="R25" s="1086"/>
      <c r="S25" s="1086"/>
      <c r="T25" s="1086"/>
      <c r="U25" s="1087"/>
    </row>
    <row r="26" spans="1:22" ht="26.25" customHeight="1" x14ac:dyDescent="0.25">
      <c r="C26" s="1099" t="s">
        <v>11</v>
      </c>
      <c r="D26" s="1100"/>
      <c r="E26" s="1101"/>
      <c r="F26" s="1118" t="str">
        <f>+表紙!F50</f>
        <v>東京都千代田区九段北４－３－１</v>
      </c>
      <c r="G26" s="1119"/>
      <c r="H26" s="1119"/>
      <c r="I26" s="1119"/>
      <c r="J26" s="1119"/>
      <c r="K26" s="1119"/>
      <c r="L26" s="1119"/>
      <c r="M26" s="1119"/>
      <c r="N26" s="454" t="s">
        <v>172</v>
      </c>
      <c r="O26" s="383"/>
      <c r="P26" s="383"/>
      <c r="Q26" s="1113" t="str">
        <f>IF(+表紙!Q50="","",+表紙!Q50)</f>
        <v>03-3222-0995</v>
      </c>
      <c r="R26" s="1113"/>
      <c r="S26" s="1113"/>
      <c r="T26" s="1113"/>
      <c r="U26" s="1114"/>
    </row>
    <row r="27" spans="1:22" ht="26.25" customHeight="1" x14ac:dyDescent="0.2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2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2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5">
      <c r="C30" s="280"/>
      <c r="D30" s="448" t="s">
        <v>17</v>
      </c>
      <c r="E30" s="281" t="s">
        <v>12</v>
      </c>
      <c r="F30" s="1088" t="str">
        <f>+表紙!F54</f>
        <v>Ｄ－建設業</v>
      </c>
      <c r="G30" s="1089"/>
      <c r="H30" s="1089"/>
      <c r="I30" s="1089"/>
      <c r="J30" s="1089"/>
      <c r="K30" s="1089"/>
      <c r="L30" s="282" t="s">
        <v>48</v>
      </c>
      <c r="M30" s="282"/>
      <c r="N30" s="1090" t="str">
        <f>IF(COUNTA(表紙!N54)=1,+表紙!N54,"")</f>
        <v/>
      </c>
      <c r="O30" s="1090"/>
      <c r="P30" s="1090"/>
      <c r="Q30" s="1090"/>
      <c r="R30" s="1090"/>
      <c r="S30" s="1090"/>
      <c r="T30" s="1090"/>
      <c r="U30" s="1091"/>
      <c r="V30" s="51"/>
    </row>
    <row r="31" spans="1:22" ht="27" customHeight="1" x14ac:dyDescent="0.2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25">
      <c r="C32" s="283"/>
      <c r="D32" s="284"/>
      <c r="E32" s="285"/>
      <c r="F32" s="763" t="s">
        <v>279</v>
      </c>
      <c r="G32" s="764"/>
      <c r="H32" s="764"/>
      <c r="I32" s="765"/>
      <c r="J32" s="799" t="s">
        <v>284</v>
      </c>
      <c r="K32" s="800"/>
      <c r="L32" s="800"/>
      <c r="M32" s="801"/>
      <c r="N32" s="1080">
        <f>IF(+表紙!N56="","",+表紙!N56)</f>
        <v>6605</v>
      </c>
      <c r="O32" s="1081"/>
      <c r="P32" s="1081"/>
      <c r="Q32" s="1081"/>
      <c r="R32" s="1081"/>
      <c r="S32" s="289" t="str">
        <f>+表紙!S56</f>
        <v>百万円</v>
      </c>
      <c r="T32" s="385"/>
      <c r="U32" s="261"/>
    </row>
    <row r="33" spans="3:21" ht="27" customHeight="1" x14ac:dyDescent="0.2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2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25">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25">
      <c r="C37" s="286"/>
      <c r="D37" s="453" t="s">
        <v>24</v>
      </c>
      <c r="E37" s="455" t="s">
        <v>241</v>
      </c>
      <c r="F37" s="1047">
        <f>IF(+表紙!F61="","",+表紙!F61)</f>
        <v>576</v>
      </c>
      <c r="G37" s="1048"/>
      <c r="H37" s="1048"/>
      <c r="I37" s="1048"/>
      <c r="J37" s="1048"/>
      <c r="K37" s="1048"/>
      <c r="L37" s="1048"/>
      <c r="M37" s="1048"/>
      <c r="N37" s="1048"/>
      <c r="O37" s="1048"/>
      <c r="P37" s="1048"/>
      <c r="Q37" s="1048"/>
      <c r="R37" s="1048"/>
      <c r="S37" s="1048"/>
      <c r="T37" s="1048"/>
      <c r="U37" s="1049"/>
    </row>
    <row r="38" spans="3:21" ht="14" customHeight="1" x14ac:dyDescent="0.25">
      <c r="C38" s="286"/>
      <c r="D38" s="502"/>
      <c r="E38" s="505"/>
      <c r="F38" s="1025"/>
      <c r="G38" s="1026"/>
      <c r="H38" s="1026"/>
      <c r="I38" s="1026"/>
      <c r="J38" s="1026"/>
      <c r="K38" s="1026"/>
      <c r="L38" s="1026"/>
      <c r="M38" s="1026"/>
      <c r="N38" s="1026"/>
      <c r="O38" s="1026"/>
      <c r="P38" s="1026"/>
      <c r="Q38" s="1026"/>
      <c r="R38" s="1026"/>
      <c r="S38" s="1026"/>
      <c r="T38" s="1026"/>
      <c r="U38" s="1027"/>
    </row>
    <row r="39" spans="3:21" ht="14" customHeight="1" x14ac:dyDescent="0.2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4" customHeight="1" x14ac:dyDescent="0.25">
      <c r="C40" s="286"/>
      <c r="D40" s="503"/>
      <c r="E40" s="806"/>
      <c r="F40" s="1028"/>
      <c r="G40" s="1029"/>
      <c r="H40" s="1029"/>
      <c r="I40" s="1029"/>
      <c r="J40" s="1029"/>
      <c r="K40" s="1029"/>
      <c r="L40" s="1029"/>
      <c r="M40" s="1029"/>
      <c r="N40" s="1029"/>
      <c r="O40" s="1029"/>
      <c r="P40" s="1029"/>
      <c r="Q40" s="1029"/>
      <c r="R40" s="1029"/>
      <c r="S40" s="1029"/>
      <c r="T40" s="1029"/>
      <c r="U40" s="1030"/>
    </row>
    <row r="41" spans="3:21" ht="14" customHeight="1" x14ac:dyDescent="0.25">
      <c r="C41" s="286"/>
      <c r="D41" s="503"/>
      <c r="E41" s="806"/>
      <c r="F41" s="1028"/>
      <c r="G41" s="1029"/>
      <c r="H41" s="1029"/>
      <c r="I41" s="1029"/>
      <c r="J41" s="1029"/>
      <c r="K41" s="1029"/>
      <c r="L41" s="1029"/>
      <c r="M41" s="1029"/>
      <c r="N41" s="1029"/>
      <c r="O41" s="1029"/>
      <c r="P41" s="1029"/>
      <c r="Q41" s="1029"/>
      <c r="R41" s="1029"/>
      <c r="S41" s="1029"/>
      <c r="T41" s="1029"/>
      <c r="U41" s="1030"/>
    </row>
    <row r="42" spans="3:21" ht="14" customHeight="1" x14ac:dyDescent="0.25">
      <c r="C42" s="286"/>
      <c r="D42" s="503"/>
      <c r="E42" s="806"/>
      <c r="F42" s="1028"/>
      <c r="G42" s="1029"/>
      <c r="H42" s="1029"/>
      <c r="I42" s="1029"/>
      <c r="J42" s="1029"/>
      <c r="K42" s="1029"/>
      <c r="L42" s="1029"/>
      <c r="M42" s="1029"/>
      <c r="N42" s="1029"/>
      <c r="O42" s="1029"/>
      <c r="P42" s="1029"/>
      <c r="Q42" s="1029"/>
      <c r="R42" s="1029"/>
      <c r="S42" s="1029"/>
      <c r="T42" s="1029"/>
      <c r="U42" s="1030"/>
    </row>
    <row r="43" spans="3:21" ht="14" customHeight="1" x14ac:dyDescent="0.2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4" customHeight="1" x14ac:dyDescent="0.25">
      <c r="C44" s="286"/>
      <c r="D44" s="809"/>
      <c r="E44" s="808"/>
      <c r="F44" s="1028"/>
      <c r="G44" s="1029"/>
      <c r="H44" s="1029"/>
      <c r="I44" s="1029"/>
      <c r="J44" s="1029"/>
      <c r="K44" s="1029"/>
      <c r="L44" s="1029"/>
      <c r="M44" s="1029"/>
      <c r="N44" s="1029"/>
      <c r="O44" s="1029"/>
      <c r="P44" s="1029"/>
      <c r="Q44" s="1029"/>
      <c r="R44" s="1029"/>
      <c r="S44" s="1029"/>
      <c r="T44" s="1029"/>
      <c r="U44" s="1030"/>
    </row>
    <row r="45" spans="3:21" ht="14" customHeight="1" x14ac:dyDescent="0.25">
      <c r="C45" s="286"/>
      <c r="D45" s="809"/>
      <c r="E45" s="808"/>
      <c r="F45" s="1028"/>
      <c r="G45" s="1029"/>
      <c r="H45" s="1029"/>
      <c r="I45" s="1029"/>
      <c r="J45" s="1029"/>
      <c r="K45" s="1029"/>
      <c r="L45" s="1029"/>
      <c r="M45" s="1029"/>
      <c r="N45" s="1029"/>
      <c r="O45" s="1029"/>
      <c r="P45" s="1029"/>
      <c r="Q45" s="1029"/>
      <c r="R45" s="1029"/>
      <c r="S45" s="1029"/>
      <c r="T45" s="1029"/>
      <c r="U45" s="1030"/>
    </row>
    <row r="46" spans="3:21" ht="14" customHeight="1" x14ac:dyDescent="0.25">
      <c r="C46" s="286"/>
      <c r="D46" s="809"/>
      <c r="E46" s="808"/>
      <c r="F46" s="1028"/>
      <c r="G46" s="1029"/>
      <c r="H46" s="1029"/>
      <c r="I46" s="1029"/>
      <c r="J46" s="1029"/>
      <c r="K46" s="1029"/>
      <c r="L46" s="1029"/>
      <c r="M46" s="1029"/>
      <c r="N46" s="1029"/>
      <c r="O46" s="1029"/>
      <c r="P46" s="1029"/>
      <c r="Q46" s="1029"/>
      <c r="R46" s="1029"/>
      <c r="S46" s="1029"/>
      <c r="T46" s="1029"/>
      <c r="U46" s="1030"/>
    </row>
    <row r="47" spans="3:21" ht="14" customHeight="1" x14ac:dyDescent="0.25">
      <c r="C47" s="286"/>
      <c r="D47" s="809"/>
      <c r="E47" s="808"/>
      <c r="F47" s="1028"/>
      <c r="G47" s="1029"/>
      <c r="H47" s="1029"/>
      <c r="I47" s="1029"/>
      <c r="J47" s="1029"/>
      <c r="K47" s="1029"/>
      <c r="L47" s="1029"/>
      <c r="M47" s="1029"/>
      <c r="N47" s="1029"/>
      <c r="O47" s="1029"/>
      <c r="P47" s="1029"/>
      <c r="Q47" s="1029"/>
      <c r="R47" s="1029"/>
      <c r="S47" s="1029"/>
      <c r="T47" s="1029"/>
      <c r="U47" s="1030"/>
    </row>
    <row r="48" spans="3:21" ht="14" customHeight="1" x14ac:dyDescent="0.25">
      <c r="C48" s="287"/>
      <c r="D48" s="504"/>
      <c r="E48" s="506"/>
      <c r="F48" s="1031"/>
      <c r="G48" s="1032"/>
      <c r="H48" s="1032"/>
      <c r="I48" s="1032"/>
      <c r="J48" s="1032"/>
      <c r="K48" s="1032"/>
      <c r="L48" s="1032"/>
      <c r="M48" s="1032"/>
      <c r="N48" s="1032"/>
      <c r="O48" s="1032"/>
      <c r="P48" s="1032"/>
      <c r="Q48" s="1032"/>
      <c r="R48" s="1032"/>
      <c r="S48" s="1032"/>
      <c r="T48" s="1032"/>
      <c r="U48" s="1033"/>
    </row>
    <row r="49" spans="3:21" ht="14" customHeight="1" x14ac:dyDescent="0.25">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2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5">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5">
      <c r="C53" s="283"/>
      <c r="D53" s="1034"/>
      <c r="E53" s="1035"/>
      <c r="F53" s="1035"/>
      <c r="G53" s="1035"/>
      <c r="H53" s="1035"/>
      <c r="I53" s="1035"/>
      <c r="J53" s="1035"/>
      <c r="K53" s="1035"/>
      <c r="L53" s="1035"/>
      <c r="M53" s="1035"/>
      <c r="N53" s="1035"/>
      <c r="O53" s="1035"/>
      <c r="P53" s="1035"/>
      <c r="Q53" s="1035"/>
      <c r="R53" s="1035"/>
      <c r="S53" s="1035"/>
      <c r="T53" s="1035"/>
      <c r="U53" s="1036"/>
    </row>
    <row r="54" spans="3:21" ht="14" customHeight="1" x14ac:dyDescent="0.25">
      <c r="C54" s="283"/>
      <c r="D54" s="1034"/>
      <c r="E54" s="1035"/>
      <c r="F54" s="1035"/>
      <c r="G54" s="1035"/>
      <c r="H54" s="1035"/>
      <c r="I54" s="1035"/>
      <c r="J54" s="1035"/>
      <c r="K54" s="1035"/>
      <c r="L54" s="1035"/>
      <c r="M54" s="1035"/>
      <c r="N54" s="1035"/>
      <c r="O54" s="1035"/>
      <c r="P54" s="1035"/>
      <c r="Q54" s="1035"/>
      <c r="R54" s="1035"/>
      <c r="S54" s="1035"/>
      <c r="T54" s="1035"/>
      <c r="U54" s="1036"/>
    </row>
    <row r="55" spans="3:21" ht="14" customHeight="1" x14ac:dyDescent="0.25">
      <c r="C55" s="283"/>
      <c r="D55" s="1034"/>
      <c r="E55" s="1035"/>
      <c r="F55" s="1035"/>
      <c r="G55" s="1035"/>
      <c r="H55" s="1035"/>
      <c r="I55" s="1035"/>
      <c r="J55" s="1035"/>
      <c r="K55" s="1035"/>
      <c r="L55" s="1035"/>
      <c r="M55" s="1035"/>
      <c r="N55" s="1035"/>
      <c r="O55" s="1035"/>
      <c r="P55" s="1035"/>
      <c r="Q55" s="1035"/>
      <c r="R55" s="1035"/>
      <c r="S55" s="1035"/>
      <c r="T55" s="1035"/>
      <c r="U55" s="1036"/>
    </row>
    <row r="56" spans="3:21" ht="14" customHeight="1" x14ac:dyDescent="0.25">
      <c r="C56" s="283"/>
      <c r="D56" s="1034"/>
      <c r="E56" s="1035"/>
      <c r="F56" s="1035"/>
      <c r="G56" s="1035"/>
      <c r="H56" s="1035"/>
      <c r="I56" s="1035"/>
      <c r="J56" s="1035"/>
      <c r="K56" s="1035"/>
      <c r="L56" s="1035"/>
      <c r="M56" s="1035"/>
      <c r="N56" s="1035"/>
      <c r="O56" s="1035"/>
      <c r="P56" s="1035"/>
      <c r="Q56" s="1035"/>
      <c r="R56" s="1035"/>
      <c r="S56" s="1035"/>
      <c r="T56" s="1035"/>
      <c r="U56" s="1036"/>
    </row>
    <row r="57" spans="3:21" ht="14" customHeight="1" x14ac:dyDescent="0.25">
      <c r="C57" s="283"/>
      <c r="D57" s="1034"/>
      <c r="E57" s="1035"/>
      <c r="F57" s="1035"/>
      <c r="G57" s="1035"/>
      <c r="H57" s="1035"/>
      <c r="I57" s="1035"/>
      <c r="J57" s="1035"/>
      <c r="K57" s="1035"/>
      <c r="L57" s="1035"/>
      <c r="M57" s="1035"/>
      <c r="N57" s="1035"/>
      <c r="O57" s="1035"/>
      <c r="P57" s="1035"/>
      <c r="Q57" s="1035"/>
      <c r="R57" s="1035"/>
      <c r="S57" s="1035"/>
      <c r="T57" s="1035"/>
      <c r="U57" s="1036"/>
    </row>
    <row r="58" spans="3:21" ht="14" customHeight="1" x14ac:dyDescent="0.25">
      <c r="C58" s="283"/>
      <c r="D58" s="1034"/>
      <c r="E58" s="1035"/>
      <c r="F58" s="1035"/>
      <c r="G58" s="1035"/>
      <c r="H58" s="1035"/>
      <c r="I58" s="1035"/>
      <c r="J58" s="1035"/>
      <c r="K58" s="1035"/>
      <c r="L58" s="1035"/>
      <c r="M58" s="1035"/>
      <c r="N58" s="1035"/>
      <c r="O58" s="1035"/>
      <c r="P58" s="1035"/>
      <c r="Q58" s="1035"/>
      <c r="R58" s="1035"/>
      <c r="S58" s="1035"/>
      <c r="T58" s="1035"/>
      <c r="U58" s="1036"/>
    </row>
    <row r="59" spans="3:21" ht="14" customHeight="1" x14ac:dyDescent="0.25">
      <c r="C59" s="283"/>
      <c r="D59" s="1034"/>
      <c r="E59" s="1035"/>
      <c r="F59" s="1035"/>
      <c r="G59" s="1035"/>
      <c r="H59" s="1035"/>
      <c r="I59" s="1035"/>
      <c r="J59" s="1035"/>
      <c r="K59" s="1035"/>
      <c r="L59" s="1035"/>
      <c r="M59" s="1035"/>
      <c r="N59" s="1035"/>
      <c r="O59" s="1035"/>
      <c r="P59" s="1035"/>
      <c r="Q59" s="1035"/>
      <c r="R59" s="1035"/>
      <c r="S59" s="1035"/>
      <c r="T59" s="1035"/>
      <c r="U59" s="1036"/>
    </row>
    <row r="60" spans="3:21" ht="14" customHeight="1" x14ac:dyDescent="0.25">
      <c r="C60" s="283"/>
      <c r="D60" s="1034"/>
      <c r="E60" s="1035"/>
      <c r="F60" s="1035"/>
      <c r="G60" s="1035"/>
      <c r="H60" s="1035"/>
      <c r="I60" s="1035"/>
      <c r="J60" s="1035"/>
      <c r="K60" s="1035"/>
      <c r="L60" s="1035"/>
      <c r="M60" s="1035"/>
      <c r="N60" s="1035"/>
      <c r="O60" s="1035"/>
      <c r="P60" s="1035"/>
      <c r="Q60" s="1035"/>
      <c r="R60" s="1035"/>
      <c r="S60" s="1035"/>
      <c r="T60" s="1035"/>
      <c r="U60" s="1036"/>
    </row>
    <row r="61" spans="3:21" ht="14" customHeight="1" x14ac:dyDescent="0.25">
      <c r="C61" s="283"/>
      <c r="D61" s="1034"/>
      <c r="E61" s="1035"/>
      <c r="F61" s="1035"/>
      <c r="G61" s="1035"/>
      <c r="H61" s="1035"/>
      <c r="I61" s="1035"/>
      <c r="J61" s="1035"/>
      <c r="K61" s="1035"/>
      <c r="L61" s="1035"/>
      <c r="M61" s="1035"/>
      <c r="N61" s="1035"/>
      <c r="O61" s="1035"/>
      <c r="P61" s="1035"/>
      <c r="Q61" s="1035"/>
      <c r="R61" s="1035"/>
      <c r="S61" s="1035"/>
      <c r="T61" s="1035"/>
      <c r="U61" s="1036"/>
    </row>
    <row r="62" spans="3:21" ht="14" customHeight="1" x14ac:dyDescent="0.2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2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2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3">
      <c r="A66" s="49">
        <v>6</v>
      </c>
      <c r="C66" s="1041"/>
      <c r="D66" s="1058"/>
      <c r="E66" s="1061"/>
      <c r="F66" s="280" t="s">
        <v>200</v>
      </c>
      <c r="G66" s="300"/>
      <c r="H66" s="300"/>
      <c r="I66" s="300"/>
      <c r="J66" s="300"/>
      <c r="K66" s="1054">
        <f>+表紙!K90</f>
        <v>1146.9000000000001</v>
      </c>
      <c r="L66" s="1054"/>
      <c r="M66" s="1054"/>
      <c r="N66" s="1054"/>
      <c r="O66" s="1054"/>
      <c r="P66" s="300" t="s">
        <v>13</v>
      </c>
      <c r="Q66" s="1052"/>
      <c r="R66" s="1052"/>
      <c r="S66" s="1052"/>
      <c r="T66" s="1052"/>
      <c r="U66" s="1053"/>
      <c r="V66" s="467"/>
      <c r="W66" s="467"/>
      <c r="X66" s="391"/>
    </row>
    <row r="67" spans="1:24" ht="14" customHeight="1" x14ac:dyDescent="0.3">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2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2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4" customHeight="1" x14ac:dyDescent="0.25">
      <c r="C70" s="1041"/>
      <c r="D70" s="1058"/>
      <c r="E70" s="1061"/>
      <c r="F70" s="985" t="str">
        <f>IF(COUNTA(表紙!F94)=1,+表紙!F94,"")</f>
        <v>・省梱包、通い箱による資材の現場搬入
・資材、工具等の転用を図り、有効利用する
・資材のプレカット
など</v>
      </c>
      <c r="G70" s="986"/>
      <c r="H70" s="986"/>
      <c r="I70" s="986"/>
      <c r="J70" s="986"/>
      <c r="K70" s="986"/>
      <c r="L70" s="986"/>
      <c r="M70" s="986"/>
      <c r="N70" s="986"/>
      <c r="O70" s="986"/>
      <c r="P70" s="986"/>
      <c r="Q70" s="986"/>
      <c r="R70" s="986"/>
      <c r="S70" s="986"/>
      <c r="T70" s="986"/>
      <c r="U70" s="987"/>
      <c r="V70" s="308"/>
    </row>
    <row r="71" spans="1:24" ht="14" customHeight="1" x14ac:dyDescent="0.25">
      <c r="C71" s="462"/>
      <c r="D71" s="1058"/>
      <c r="E71" s="1061"/>
      <c r="F71" s="985"/>
      <c r="G71" s="986"/>
      <c r="H71" s="986"/>
      <c r="I71" s="986"/>
      <c r="J71" s="986"/>
      <c r="K71" s="986"/>
      <c r="L71" s="986"/>
      <c r="M71" s="986"/>
      <c r="N71" s="986"/>
      <c r="O71" s="986"/>
      <c r="P71" s="986"/>
      <c r="Q71" s="986"/>
      <c r="R71" s="986"/>
      <c r="S71" s="986"/>
      <c r="T71" s="986"/>
      <c r="U71" s="987"/>
      <c r="V71" s="308"/>
    </row>
    <row r="72" spans="1:24" ht="14" customHeight="1" x14ac:dyDescent="0.25">
      <c r="C72" s="462"/>
      <c r="D72" s="1058"/>
      <c r="E72" s="1061"/>
      <c r="F72" s="985"/>
      <c r="G72" s="986"/>
      <c r="H72" s="986"/>
      <c r="I72" s="986"/>
      <c r="J72" s="986"/>
      <c r="K72" s="986"/>
      <c r="L72" s="986"/>
      <c r="M72" s="986"/>
      <c r="N72" s="986"/>
      <c r="O72" s="986"/>
      <c r="P72" s="986"/>
      <c r="Q72" s="986"/>
      <c r="R72" s="986"/>
      <c r="S72" s="986"/>
      <c r="T72" s="986"/>
      <c r="U72" s="987"/>
      <c r="V72" s="308"/>
    </row>
    <row r="73" spans="1:24" ht="14" customHeight="1" x14ac:dyDescent="0.25">
      <c r="C73" s="462"/>
      <c r="D73" s="1058"/>
      <c r="E73" s="1061"/>
      <c r="F73" s="985"/>
      <c r="G73" s="986"/>
      <c r="H73" s="986"/>
      <c r="I73" s="986"/>
      <c r="J73" s="986"/>
      <c r="K73" s="986"/>
      <c r="L73" s="986"/>
      <c r="M73" s="986"/>
      <c r="N73" s="986"/>
      <c r="O73" s="986"/>
      <c r="P73" s="986"/>
      <c r="Q73" s="986"/>
      <c r="R73" s="986"/>
      <c r="S73" s="986"/>
      <c r="T73" s="986"/>
      <c r="U73" s="987"/>
      <c r="V73" s="308"/>
    </row>
    <row r="74" spans="1:24" ht="14" customHeight="1" x14ac:dyDescent="0.2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25">
      <c r="C75" s="462"/>
      <c r="D75" s="1058"/>
      <c r="E75" s="1061"/>
      <c r="F75" s="985"/>
      <c r="G75" s="986"/>
      <c r="H75" s="986"/>
      <c r="I75" s="986"/>
      <c r="J75" s="986"/>
      <c r="K75" s="986"/>
      <c r="L75" s="986"/>
      <c r="M75" s="986"/>
      <c r="N75" s="986"/>
      <c r="O75" s="986"/>
      <c r="P75" s="986"/>
      <c r="Q75" s="986"/>
      <c r="R75" s="986"/>
      <c r="S75" s="986"/>
      <c r="T75" s="986"/>
      <c r="U75" s="987"/>
      <c r="V75" s="308"/>
    </row>
    <row r="76" spans="1:24" ht="14" customHeight="1" x14ac:dyDescent="0.25">
      <c r="C76" s="462"/>
      <c r="D76" s="1058"/>
      <c r="E76" s="1061"/>
      <c r="F76" s="985"/>
      <c r="G76" s="986"/>
      <c r="H76" s="986"/>
      <c r="I76" s="986"/>
      <c r="J76" s="986"/>
      <c r="K76" s="986"/>
      <c r="L76" s="986"/>
      <c r="M76" s="986"/>
      <c r="N76" s="986"/>
      <c r="O76" s="986"/>
      <c r="P76" s="986"/>
      <c r="Q76" s="986"/>
      <c r="R76" s="986"/>
      <c r="S76" s="986"/>
      <c r="T76" s="986"/>
      <c r="U76" s="987"/>
      <c r="V76" s="308"/>
    </row>
    <row r="77" spans="1:24" ht="14" customHeight="1" x14ac:dyDescent="0.25">
      <c r="C77" s="462"/>
      <c r="D77" s="1058"/>
      <c r="E77" s="1061"/>
      <c r="F77" s="985"/>
      <c r="G77" s="986"/>
      <c r="H77" s="986"/>
      <c r="I77" s="986"/>
      <c r="J77" s="986"/>
      <c r="K77" s="986"/>
      <c r="L77" s="986"/>
      <c r="M77" s="986"/>
      <c r="N77" s="986"/>
      <c r="O77" s="986"/>
      <c r="P77" s="986"/>
      <c r="Q77" s="986"/>
      <c r="R77" s="986"/>
      <c r="S77" s="986"/>
      <c r="T77" s="986"/>
      <c r="U77" s="987"/>
      <c r="V77" s="308"/>
    </row>
    <row r="78" spans="1:24" ht="14" customHeight="1" x14ac:dyDescent="0.2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2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3">
      <c r="A81" s="49">
        <v>8</v>
      </c>
      <c r="C81" s="1046"/>
      <c r="D81" s="1010"/>
      <c r="E81" s="995"/>
      <c r="F81" s="280" t="s">
        <v>200</v>
      </c>
      <c r="G81" s="300"/>
      <c r="H81" s="300"/>
      <c r="I81" s="300"/>
      <c r="J81" s="300"/>
      <c r="K81" s="1054">
        <f>+表紙!K105</f>
        <v>1031</v>
      </c>
      <c r="L81" s="1054"/>
      <c r="M81" s="1054"/>
      <c r="N81" s="1054"/>
      <c r="O81" s="1054"/>
      <c r="P81" s="303" t="s">
        <v>13</v>
      </c>
      <c r="Q81" s="1052"/>
      <c r="R81" s="1052"/>
      <c r="S81" s="1052"/>
      <c r="T81" s="1052"/>
      <c r="U81" s="1053"/>
      <c r="V81" s="467"/>
      <c r="W81" s="467"/>
      <c r="X81" s="309"/>
    </row>
    <row r="82" spans="1:24" ht="14" customHeight="1" x14ac:dyDescent="0.3">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2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25">
      <c r="C84" s="1046"/>
      <c r="D84" s="1010"/>
      <c r="E84" s="995"/>
      <c r="F84" s="293" t="s">
        <v>247</v>
      </c>
      <c r="G84" s="307"/>
      <c r="H84" s="307"/>
      <c r="I84" s="210"/>
      <c r="J84" s="210"/>
      <c r="K84" s="210"/>
      <c r="L84" s="296"/>
      <c r="M84" s="296"/>
      <c r="N84" s="296"/>
      <c r="O84" s="297"/>
      <c r="P84" s="297"/>
      <c r="Q84" s="297"/>
      <c r="R84" s="297"/>
      <c r="S84" s="210"/>
      <c r="T84" s="210"/>
      <c r="U84" s="298"/>
      <c r="V84" s="321"/>
    </row>
    <row r="85" spans="1:24" ht="14" customHeight="1" x14ac:dyDescent="0.25">
      <c r="C85" s="1046"/>
      <c r="D85" s="1010"/>
      <c r="E85" s="995"/>
      <c r="F85" s="985" t="str">
        <f>IF(COUNTA(表紙!F109)=1,+表紙!F109,"")</f>
        <v>上記①の取組を継続実施する。</v>
      </c>
      <c r="G85" s="986"/>
      <c r="H85" s="986"/>
      <c r="I85" s="986"/>
      <c r="J85" s="986"/>
      <c r="K85" s="986"/>
      <c r="L85" s="986"/>
      <c r="M85" s="986"/>
      <c r="N85" s="986"/>
      <c r="O85" s="986"/>
      <c r="P85" s="986"/>
      <c r="Q85" s="986"/>
      <c r="R85" s="986"/>
      <c r="S85" s="986"/>
      <c r="T85" s="986"/>
      <c r="U85" s="987"/>
      <c r="V85" s="321"/>
    </row>
    <row r="86" spans="1:24" ht="14" customHeight="1" x14ac:dyDescent="0.25">
      <c r="C86" s="464"/>
      <c r="D86" s="1010"/>
      <c r="E86" s="995"/>
      <c r="F86" s="985"/>
      <c r="G86" s="986"/>
      <c r="H86" s="986"/>
      <c r="I86" s="986"/>
      <c r="J86" s="986"/>
      <c r="K86" s="986"/>
      <c r="L86" s="986"/>
      <c r="M86" s="986"/>
      <c r="N86" s="986"/>
      <c r="O86" s="986"/>
      <c r="P86" s="986"/>
      <c r="Q86" s="986"/>
      <c r="R86" s="986"/>
      <c r="S86" s="986"/>
      <c r="T86" s="986"/>
      <c r="U86" s="987"/>
      <c r="V86" s="321"/>
    </row>
    <row r="87" spans="1:24" ht="14" customHeight="1" x14ac:dyDescent="0.25">
      <c r="C87" s="464"/>
      <c r="D87" s="1010"/>
      <c r="E87" s="995"/>
      <c r="F87" s="985"/>
      <c r="G87" s="986"/>
      <c r="H87" s="986"/>
      <c r="I87" s="986"/>
      <c r="J87" s="986"/>
      <c r="K87" s="986"/>
      <c r="L87" s="986"/>
      <c r="M87" s="986"/>
      <c r="N87" s="986"/>
      <c r="O87" s="986"/>
      <c r="P87" s="986"/>
      <c r="Q87" s="986"/>
      <c r="R87" s="986"/>
      <c r="S87" s="986"/>
      <c r="T87" s="986"/>
      <c r="U87" s="987"/>
      <c r="V87" s="321"/>
    </row>
    <row r="88" spans="1:24" ht="14" customHeight="1" x14ac:dyDescent="0.25">
      <c r="C88" s="464"/>
      <c r="D88" s="1010"/>
      <c r="E88" s="995"/>
      <c r="F88" s="985"/>
      <c r="G88" s="986"/>
      <c r="H88" s="986"/>
      <c r="I88" s="986"/>
      <c r="J88" s="986"/>
      <c r="K88" s="986"/>
      <c r="L88" s="986"/>
      <c r="M88" s="986"/>
      <c r="N88" s="986"/>
      <c r="O88" s="986"/>
      <c r="P88" s="986"/>
      <c r="Q88" s="986"/>
      <c r="R88" s="986"/>
      <c r="S88" s="986"/>
      <c r="T88" s="986"/>
      <c r="U88" s="987"/>
      <c r="V88" s="321"/>
    </row>
    <row r="89" spans="1:24" ht="14" customHeight="1" x14ac:dyDescent="0.25">
      <c r="C89" s="464"/>
      <c r="D89" s="1010"/>
      <c r="E89" s="995"/>
      <c r="F89" s="985"/>
      <c r="G89" s="986"/>
      <c r="H89" s="986"/>
      <c r="I89" s="986"/>
      <c r="J89" s="986"/>
      <c r="K89" s="986"/>
      <c r="L89" s="986"/>
      <c r="M89" s="986"/>
      <c r="N89" s="986"/>
      <c r="O89" s="986"/>
      <c r="P89" s="986"/>
      <c r="Q89" s="986"/>
      <c r="R89" s="986"/>
      <c r="S89" s="986"/>
      <c r="T89" s="986"/>
      <c r="U89" s="987"/>
      <c r="V89" s="321"/>
    </row>
    <row r="90" spans="1:24" ht="14" customHeight="1" x14ac:dyDescent="0.25">
      <c r="C90" s="464"/>
      <c r="D90" s="1010"/>
      <c r="E90" s="995"/>
      <c r="F90" s="985"/>
      <c r="G90" s="986"/>
      <c r="H90" s="986"/>
      <c r="I90" s="986"/>
      <c r="J90" s="986"/>
      <c r="K90" s="986"/>
      <c r="L90" s="986"/>
      <c r="M90" s="986"/>
      <c r="N90" s="986"/>
      <c r="O90" s="986"/>
      <c r="P90" s="986"/>
      <c r="Q90" s="986"/>
      <c r="R90" s="986"/>
      <c r="S90" s="986"/>
      <c r="T90" s="986"/>
      <c r="U90" s="987"/>
      <c r="V90" s="321"/>
    </row>
    <row r="91" spans="1:24" ht="14" customHeight="1" x14ac:dyDescent="0.25">
      <c r="C91" s="464"/>
      <c r="D91" s="1010"/>
      <c r="E91" s="995"/>
      <c r="F91" s="985"/>
      <c r="G91" s="986"/>
      <c r="H91" s="986"/>
      <c r="I91" s="986"/>
      <c r="J91" s="986"/>
      <c r="K91" s="986"/>
      <c r="L91" s="986"/>
      <c r="M91" s="986"/>
      <c r="N91" s="986"/>
      <c r="O91" s="986"/>
      <c r="P91" s="986"/>
      <c r="Q91" s="986"/>
      <c r="R91" s="986"/>
      <c r="S91" s="986"/>
      <c r="T91" s="986"/>
      <c r="U91" s="987"/>
      <c r="V91" s="321"/>
    </row>
    <row r="92" spans="1:24" ht="14" customHeight="1" x14ac:dyDescent="0.25">
      <c r="C92" s="464"/>
      <c r="D92" s="1010"/>
      <c r="E92" s="995"/>
      <c r="F92" s="985"/>
      <c r="G92" s="986"/>
      <c r="H92" s="986"/>
      <c r="I92" s="986"/>
      <c r="J92" s="986"/>
      <c r="K92" s="986"/>
      <c r="L92" s="986"/>
      <c r="M92" s="986"/>
      <c r="N92" s="986"/>
      <c r="O92" s="986"/>
      <c r="P92" s="986"/>
      <c r="Q92" s="986"/>
      <c r="R92" s="986"/>
      <c r="S92" s="986"/>
      <c r="T92" s="986"/>
      <c r="U92" s="987"/>
      <c r="V92" s="321"/>
    </row>
    <row r="93" spans="1:24" ht="14" customHeight="1" x14ac:dyDescent="0.2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2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5">
      <c r="C96" s="251"/>
      <c r="D96" s="1010"/>
      <c r="E96" s="995"/>
      <c r="F96" s="985" t="str">
        <f>IF(COUNTA(表紙!F120)=1,+表紙!F120,"")</f>
        <v>特定４品目（コンがら、コンがら（有筋）、アスコンがら、木材）と石膏ボードの分別は必ず実施し、これら５品目以外についても分別に取組むことを社内ルールで規定している。</v>
      </c>
      <c r="G96" s="986"/>
      <c r="H96" s="986"/>
      <c r="I96" s="986"/>
      <c r="J96" s="986"/>
      <c r="K96" s="986"/>
      <c r="L96" s="986"/>
      <c r="M96" s="986"/>
      <c r="N96" s="986"/>
      <c r="O96" s="986"/>
      <c r="P96" s="986"/>
      <c r="Q96" s="986"/>
      <c r="R96" s="986"/>
      <c r="S96" s="986"/>
      <c r="T96" s="986"/>
      <c r="U96" s="987"/>
      <c r="V96" s="321"/>
    </row>
    <row r="97" spans="3:25" ht="14" customHeight="1" x14ac:dyDescent="0.25">
      <c r="C97" s="251"/>
      <c r="D97" s="1010"/>
      <c r="E97" s="995"/>
      <c r="F97" s="985"/>
      <c r="G97" s="986"/>
      <c r="H97" s="986"/>
      <c r="I97" s="986"/>
      <c r="J97" s="986"/>
      <c r="K97" s="986"/>
      <c r="L97" s="986"/>
      <c r="M97" s="986"/>
      <c r="N97" s="986"/>
      <c r="O97" s="986"/>
      <c r="P97" s="986"/>
      <c r="Q97" s="986"/>
      <c r="R97" s="986"/>
      <c r="S97" s="986"/>
      <c r="T97" s="986"/>
      <c r="U97" s="987"/>
      <c r="V97" s="321"/>
    </row>
    <row r="98" spans="3:25" ht="14" customHeight="1" x14ac:dyDescent="0.25">
      <c r="C98" s="251"/>
      <c r="D98" s="1010"/>
      <c r="E98" s="995"/>
      <c r="F98" s="985"/>
      <c r="G98" s="986"/>
      <c r="H98" s="986"/>
      <c r="I98" s="986"/>
      <c r="J98" s="986"/>
      <c r="K98" s="986"/>
      <c r="L98" s="986"/>
      <c r="M98" s="986"/>
      <c r="N98" s="986"/>
      <c r="O98" s="986"/>
      <c r="P98" s="986"/>
      <c r="Q98" s="986"/>
      <c r="R98" s="986"/>
      <c r="S98" s="986"/>
      <c r="T98" s="986"/>
      <c r="U98" s="987"/>
      <c r="V98" s="321"/>
    </row>
    <row r="99" spans="3:25" ht="14" customHeight="1" x14ac:dyDescent="0.25">
      <c r="C99" s="251"/>
      <c r="D99" s="1010"/>
      <c r="E99" s="995"/>
      <c r="F99" s="985"/>
      <c r="G99" s="986"/>
      <c r="H99" s="986"/>
      <c r="I99" s="986"/>
      <c r="J99" s="986"/>
      <c r="K99" s="986"/>
      <c r="L99" s="986"/>
      <c r="M99" s="986"/>
      <c r="N99" s="986"/>
      <c r="O99" s="986"/>
      <c r="P99" s="986"/>
      <c r="Q99" s="986"/>
      <c r="R99" s="986"/>
      <c r="S99" s="986"/>
      <c r="T99" s="986"/>
      <c r="U99" s="987"/>
      <c r="V99" s="321"/>
    </row>
    <row r="100" spans="3:25" ht="14" customHeight="1" x14ac:dyDescent="0.2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2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4" customHeight="1" x14ac:dyDescent="0.2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4" customHeight="1" x14ac:dyDescent="0.2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4" customHeight="1" x14ac:dyDescent="0.2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4" customHeight="1" x14ac:dyDescent="0.2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4" customHeight="1" x14ac:dyDescent="0.2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2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4" customHeight="1" x14ac:dyDescent="0.2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5">
      <c r="C112" s="325"/>
      <c r="D112" s="1010"/>
      <c r="E112" s="1006"/>
      <c r="F112" s="985" t="str">
        <f>IF(COUNTA(表紙!F136)=1,+表紙!F136,"")</f>
        <v>上記①の取組を継続実施する。</v>
      </c>
      <c r="G112" s="986"/>
      <c r="H112" s="986"/>
      <c r="I112" s="986"/>
      <c r="J112" s="986"/>
      <c r="K112" s="986"/>
      <c r="L112" s="986"/>
      <c r="M112" s="986"/>
      <c r="N112" s="986"/>
      <c r="O112" s="986"/>
      <c r="P112" s="986"/>
      <c r="Q112" s="986"/>
      <c r="R112" s="986"/>
      <c r="S112" s="986"/>
      <c r="T112" s="986"/>
      <c r="U112" s="987"/>
      <c r="V112" s="308"/>
      <c r="W112" s="341"/>
      <c r="X112" s="341"/>
      <c r="Y112" s="341"/>
    </row>
    <row r="113" spans="3:25" ht="14" customHeight="1" x14ac:dyDescent="0.2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4" customHeight="1" x14ac:dyDescent="0.2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4" customHeight="1" x14ac:dyDescent="0.2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4" customHeight="1" x14ac:dyDescent="0.2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4" customHeight="1" x14ac:dyDescent="0.2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4" customHeight="1" x14ac:dyDescent="0.2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4" customHeight="1" x14ac:dyDescent="0.2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2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4" customHeight="1" x14ac:dyDescent="0.2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5">
      <c r="C123" s="325"/>
      <c r="D123" s="1010"/>
      <c r="E123" s="995"/>
      <c r="F123" s="985" t="str">
        <f>IF(COUNTA(表紙!F147)=1,+表紙!F147,"")</f>
        <v>記載事項無し</v>
      </c>
      <c r="G123" s="986"/>
      <c r="H123" s="986"/>
      <c r="I123" s="986"/>
      <c r="J123" s="986"/>
      <c r="K123" s="986"/>
      <c r="L123" s="986"/>
      <c r="M123" s="986"/>
      <c r="N123" s="986"/>
      <c r="O123" s="986"/>
      <c r="P123" s="986"/>
      <c r="Q123" s="986"/>
      <c r="R123" s="986"/>
      <c r="S123" s="986"/>
      <c r="T123" s="986"/>
      <c r="U123" s="987"/>
      <c r="V123" s="308"/>
      <c r="W123" s="341"/>
      <c r="X123" s="341"/>
      <c r="Y123" s="341"/>
    </row>
    <row r="124" spans="3:25" ht="14" customHeight="1" x14ac:dyDescent="0.2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4" customHeight="1" x14ac:dyDescent="0.2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4" customHeight="1" x14ac:dyDescent="0.2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4" customHeight="1" x14ac:dyDescent="0.2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4" customHeight="1" x14ac:dyDescent="0.2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4" customHeight="1" x14ac:dyDescent="0.2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4" customHeight="1" x14ac:dyDescent="0.2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2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8" customHeight="1" x14ac:dyDescent="0.2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4" customHeight="1" x14ac:dyDescent="0.2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5">
      <c r="C136" s="325"/>
      <c r="D136" s="1010"/>
      <c r="E136" s="995"/>
      <c r="F136" s="985" t="str">
        <f>IF(COUNTA(表紙!F160)=1,+表紙!F160,"")</f>
        <v>記載事項無し</v>
      </c>
      <c r="G136" s="986"/>
      <c r="H136" s="986"/>
      <c r="I136" s="986"/>
      <c r="J136" s="986"/>
      <c r="K136" s="986"/>
      <c r="L136" s="986"/>
      <c r="M136" s="986"/>
      <c r="N136" s="986"/>
      <c r="O136" s="986"/>
      <c r="P136" s="986"/>
      <c r="Q136" s="986"/>
      <c r="R136" s="986"/>
      <c r="S136" s="986"/>
      <c r="T136" s="986"/>
      <c r="U136" s="987"/>
      <c r="V136" s="308"/>
      <c r="W136" s="341"/>
      <c r="X136" s="341"/>
      <c r="Y136" s="341"/>
    </row>
    <row r="137" spans="3:25" ht="14" customHeight="1" x14ac:dyDescent="0.2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4" customHeight="1" x14ac:dyDescent="0.2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4" customHeight="1" x14ac:dyDescent="0.2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4" customHeight="1" x14ac:dyDescent="0.2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4" customHeight="1" x14ac:dyDescent="0.2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4" customHeight="1" x14ac:dyDescent="0.2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4" customHeight="1" x14ac:dyDescent="0.2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4" customHeight="1" x14ac:dyDescent="0.2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8" customHeight="1" x14ac:dyDescent="0.2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2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5">
      <c r="C148" s="325"/>
      <c r="D148" s="1010"/>
      <c r="E148" s="995"/>
      <c r="F148" s="985" t="str">
        <f>IF(COUNTA(表紙!F172)=1,+表紙!F172,"")</f>
        <v>記載事項無し</v>
      </c>
      <c r="G148" s="986"/>
      <c r="H148" s="986"/>
      <c r="I148" s="986"/>
      <c r="J148" s="986"/>
      <c r="K148" s="986"/>
      <c r="L148" s="986"/>
      <c r="M148" s="986"/>
      <c r="N148" s="986"/>
      <c r="O148" s="986"/>
      <c r="P148" s="986"/>
      <c r="Q148" s="986"/>
      <c r="R148" s="986"/>
      <c r="S148" s="986"/>
      <c r="T148" s="986"/>
      <c r="U148" s="987"/>
      <c r="V148" s="308"/>
      <c r="W148" s="341"/>
      <c r="X148" s="341"/>
      <c r="Y148" s="341"/>
    </row>
    <row r="149" spans="3:25" ht="14" customHeight="1" x14ac:dyDescent="0.2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4" customHeight="1" x14ac:dyDescent="0.2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4" customHeight="1" x14ac:dyDescent="0.2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4" customHeight="1" x14ac:dyDescent="0.2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4" customHeight="1" x14ac:dyDescent="0.2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4" customHeight="1" x14ac:dyDescent="0.2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4" customHeight="1" x14ac:dyDescent="0.2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2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2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4" customHeight="1" x14ac:dyDescent="0.2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5">
      <c r="C161" s="325"/>
      <c r="D161" s="1010"/>
      <c r="E161" s="1006"/>
      <c r="F161" s="985" t="str">
        <f>IF(COUNTA(表紙!F185)=1,+表紙!F185,"")</f>
        <v>記載事項無し</v>
      </c>
      <c r="G161" s="986"/>
      <c r="H161" s="986"/>
      <c r="I161" s="986"/>
      <c r="J161" s="986"/>
      <c r="K161" s="986"/>
      <c r="L161" s="986"/>
      <c r="M161" s="986"/>
      <c r="N161" s="986"/>
      <c r="O161" s="986"/>
      <c r="P161" s="986"/>
      <c r="Q161" s="986"/>
      <c r="R161" s="986"/>
      <c r="S161" s="986"/>
      <c r="T161" s="986"/>
      <c r="U161" s="987"/>
      <c r="V161" s="308"/>
      <c r="W161" s="341"/>
      <c r="X161" s="341"/>
      <c r="Y161" s="341"/>
    </row>
    <row r="162" spans="3:25" ht="14" customHeight="1" x14ac:dyDescent="0.2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4" customHeight="1" x14ac:dyDescent="0.2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4" customHeight="1" x14ac:dyDescent="0.2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4" customHeight="1" x14ac:dyDescent="0.2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4" customHeight="1" x14ac:dyDescent="0.2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4" customHeight="1" x14ac:dyDescent="0.2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4" customHeight="1" x14ac:dyDescent="0.2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4" customHeight="1" x14ac:dyDescent="0.2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2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2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5">
      <c r="C173" s="325"/>
      <c r="D173" s="1010"/>
      <c r="E173" s="995"/>
      <c r="F173" s="985" t="str">
        <f>IF(COUNTA(表紙!F197)=1,+表紙!F197,"")</f>
        <v>記載事項無し</v>
      </c>
      <c r="G173" s="986"/>
      <c r="H173" s="986"/>
      <c r="I173" s="986"/>
      <c r="J173" s="986"/>
      <c r="K173" s="986"/>
      <c r="L173" s="986"/>
      <c r="M173" s="986"/>
      <c r="N173" s="986"/>
      <c r="O173" s="986"/>
      <c r="P173" s="986"/>
      <c r="Q173" s="986"/>
      <c r="R173" s="986"/>
      <c r="S173" s="986"/>
      <c r="T173" s="986"/>
      <c r="U173" s="987"/>
      <c r="V173" s="308"/>
      <c r="W173" s="341"/>
      <c r="X173" s="341"/>
      <c r="Y173" s="341"/>
    </row>
    <row r="174" spans="3:25" ht="14" customHeight="1" x14ac:dyDescent="0.2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4" customHeight="1" x14ac:dyDescent="0.2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4" customHeight="1" x14ac:dyDescent="0.2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4" customHeight="1" x14ac:dyDescent="0.2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4" customHeight="1" x14ac:dyDescent="0.2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4" customHeight="1" x14ac:dyDescent="0.2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4" customHeight="1" x14ac:dyDescent="0.2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4" customHeight="1" x14ac:dyDescent="0.2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2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5">
      <c r="C184" s="325"/>
      <c r="D184" s="1010"/>
      <c r="E184" s="995"/>
      <c r="F184" s="1016" t="s">
        <v>267</v>
      </c>
      <c r="G184" s="1017"/>
      <c r="H184" s="1017"/>
      <c r="I184" s="1017"/>
      <c r="J184" s="1017"/>
      <c r="K184" s="1015">
        <f>+表紙!K208</f>
        <v>1146.9000000000001</v>
      </c>
      <c r="L184" s="1015"/>
      <c r="M184" s="1015"/>
      <c r="N184" s="1015"/>
      <c r="O184" s="1015"/>
      <c r="P184" s="327" t="s">
        <v>13</v>
      </c>
      <c r="Q184" s="996" t="s">
        <v>293</v>
      </c>
      <c r="R184" s="997"/>
      <c r="S184" s="997"/>
      <c r="T184" s="997"/>
      <c r="U184" s="998"/>
      <c r="V184" s="467"/>
      <c r="W184" s="467"/>
      <c r="X184" s="321"/>
      <c r="Y184" s="341"/>
    </row>
    <row r="185" spans="3:25" ht="43.25" customHeight="1" x14ac:dyDescent="0.25">
      <c r="C185" s="325"/>
      <c r="D185" s="1010"/>
      <c r="E185" s="995"/>
      <c r="F185" s="328"/>
      <c r="G185" s="658" t="s">
        <v>223</v>
      </c>
      <c r="H185" s="659"/>
      <c r="I185" s="659"/>
      <c r="J185" s="659"/>
      <c r="K185" s="1015">
        <f>+表紙!K209</f>
        <v>1103</v>
      </c>
      <c r="L185" s="1015"/>
      <c r="M185" s="1015"/>
      <c r="N185" s="1015"/>
      <c r="O185" s="1015"/>
      <c r="P185" s="459" t="s">
        <v>13</v>
      </c>
      <c r="Q185" s="999"/>
      <c r="R185" s="1000"/>
      <c r="S185" s="1000"/>
      <c r="T185" s="1000"/>
      <c r="U185" s="1001"/>
      <c r="V185" s="467"/>
      <c r="W185" s="467"/>
      <c r="X185" s="321"/>
      <c r="Y185" s="341"/>
    </row>
    <row r="186" spans="3:25" ht="43.25" customHeight="1" x14ac:dyDescent="0.25">
      <c r="C186" s="325"/>
      <c r="D186" s="1010"/>
      <c r="E186" s="995"/>
      <c r="F186" s="328"/>
      <c r="G186" s="658" t="s">
        <v>224</v>
      </c>
      <c r="H186" s="659"/>
      <c r="I186" s="659"/>
      <c r="J186" s="659"/>
      <c r="K186" s="1015">
        <f>+表紙!K210</f>
        <v>1142.8000000000002</v>
      </c>
      <c r="L186" s="1015"/>
      <c r="M186" s="1015"/>
      <c r="N186" s="1015"/>
      <c r="O186" s="1015"/>
      <c r="P186" s="459" t="s">
        <v>13</v>
      </c>
      <c r="Q186" s="999"/>
      <c r="R186" s="1000"/>
      <c r="S186" s="1000"/>
      <c r="T186" s="1000"/>
      <c r="U186" s="1001"/>
      <c r="V186" s="467"/>
      <c r="W186" s="467"/>
      <c r="X186" s="321"/>
      <c r="Y186" s="341"/>
    </row>
    <row r="187" spans="3:25" ht="43.25" customHeight="1" x14ac:dyDescent="0.2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5" customHeight="1" x14ac:dyDescent="0.2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4" customHeight="1" x14ac:dyDescent="0.2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5">
      <c r="C190" s="325"/>
      <c r="D190" s="1010"/>
      <c r="E190" s="995"/>
      <c r="F190" s="985" t="str">
        <f>IF(COUNTA(表紙!F214)=1,+表紙!F214,"")</f>
        <v>各現場が締結する委託契約に関し、支店でも委託業者の許可情報に合致した契約かどうか、過去の実績や行政処分の情報を確認し、信頼のおける業者かどうか確認を行った。</v>
      </c>
      <c r="G190" s="986"/>
      <c r="H190" s="986"/>
      <c r="I190" s="986"/>
      <c r="J190" s="986"/>
      <c r="K190" s="986"/>
      <c r="L190" s="986"/>
      <c r="M190" s="986"/>
      <c r="N190" s="986"/>
      <c r="O190" s="986"/>
      <c r="P190" s="986"/>
      <c r="Q190" s="986"/>
      <c r="R190" s="986"/>
      <c r="S190" s="986"/>
      <c r="T190" s="986"/>
      <c r="U190" s="987"/>
      <c r="V190" s="308"/>
      <c r="W190" s="341"/>
      <c r="X190" s="341"/>
      <c r="Y190" s="341"/>
    </row>
    <row r="191" spans="3:25" ht="14" customHeight="1" x14ac:dyDescent="0.2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4" customHeight="1" x14ac:dyDescent="0.2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4" customHeight="1" x14ac:dyDescent="0.2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4" customHeight="1" x14ac:dyDescent="0.2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4" customHeight="1" x14ac:dyDescent="0.2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4" customHeight="1" x14ac:dyDescent="0.2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4" customHeight="1" x14ac:dyDescent="0.2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4" customHeight="1" x14ac:dyDescent="0.2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2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2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5">
      <c r="C201" s="325"/>
      <c r="D201" s="1010"/>
      <c r="E201" s="995"/>
      <c r="F201" s="1016" t="s">
        <v>267</v>
      </c>
      <c r="G201" s="1017"/>
      <c r="H201" s="1017"/>
      <c r="I201" s="1017"/>
      <c r="J201" s="1017"/>
      <c r="K201" s="1015">
        <f>+表紙!K225</f>
        <v>1031</v>
      </c>
      <c r="L201" s="1015"/>
      <c r="M201" s="1015"/>
      <c r="N201" s="1015"/>
      <c r="O201" s="1015"/>
      <c r="P201" s="327" t="s">
        <v>13</v>
      </c>
      <c r="Q201" s="996" t="s">
        <v>366</v>
      </c>
      <c r="R201" s="997"/>
      <c r="S201" s="997"/>
      <c r="T201" s="997"/>
      <c r="U201" s="998"/>
      <c r="V201" s="365"/>
      <c r="W201" s="365"/>
      <c r="X201" s="321"/>
      <c r="Y201" s="341"/>
    </row>
    <row r="202" spans="3:25" ht="45" customHeight="1" x14ac:dyDescent="0.25">
      <c r="C202" s="325"/>
      <c r="D202" s="1010"/>
      <c r="E202" s="995"/>
      <c r="F202" s="328"/>
      <c r="G202" s="658" t="s">
        <v>223</v>
      </c>
      <c r="H202" s="659"/>
      <c r="I202" s="659"/>
      <c r="J202" s="659"/>
      <c r="K202" s="1015">
        <f>+表紙!K226</f>
        <v>993</v>
      </c>
      <c r="L202" s="1015"/>
      <c r="M202" s="1015"/>
      <c r="N202" s="1015"/>
      <c r="O202" s="1015"/>
      <c r="P202" s="459" t="s">
        <v>13</v>
      </c>
      <c r="Q202" s="999"/>
      <c r="R202" s="1000"/>
      <c r="S202" s="1000"/>
      <c r="T202" s="1000"/>
      <c r="U202" s="1001"/>
      <c r="V202" s="365"/>
      <c r="W202" s="365"/>
      <c r="X202" s="321"/>
      <c r="Y202" s="341"/>
    </row>
    <row r="203" spans="3:25" ht="45" customHeight="1" x14ac:dyDescent="0.25">
      <c r="C203" s="325"/>
      <c r="D203" s="1010"/>
      <c r="E203" s="995"/>
      <c r="F203" s="328"/>
      <c r="G203" s="658" t="s">
        <v>224</v>
      </c>
      <c r="H203" s="659"/>
      <c r="I203" s="659"/>
      <c r="J203" s="659"/>
      <c r="K203" s="1015">
        <f>+表紙!K227</f>
        <v>1028</v>
      </c>
      <c r="L203" s="1015"/>
      <c r="M203" s="1015"/>
      <c r="N203" s="1015"/>
      <c r="O203" s="1015"/>
      <c r="P203" s="459" t="s">
        <v>13</v>
      </c>
      <c r="Q203" s="999"/>
      <c r="R203" s="1000"/>
      <c r="S203" s="1000"/>
      <c r="T203" s="1000"/>
      <c r="U203" s="1001"/>
      <c r="V203" s="365"/>
      <c r="W203" s="365"/>
      <c r="X203" s="321"/>
      <c r="Y203" s="341"/>
    </row>
    <row r="204" spans="3:25" ht="45" customHeight="1" x14ac:dyDescent="0.2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2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4" customHeight="1" x14ac:dyDescent="0.2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5">
      <c r="C207" s="325"/>
      <c r="D207" s="1010"/>
      <c r="E207" s="995"/>
      <c r="F207" s="985" t="str">
        <f>IF(COUNTA(表紙!F231)=1,+表紙!F231,"")</f>
        <v>業者選定の際に優良認定処理業者や電子マニフェスト使用可能業者を選定するように指導する。</v>
      </c>
      <c r="G207" s="986"/>
      <c r="H207" s="986"/>
      <c r="I207" s="986"/>
      <c r="J207" s="986"/>
      <c r="K207" s="986"/>
      <c r="L207" s="986"/>
      <c r="M207" s="986"/>
      <c r="N207" s="986"/>
      <c r="O207" s="986"/>
      <c r="P207" s="986"/>
      <c r="Q207" s="986"/>
      <c r="R207" s="986"/>
      <c r="S207" s="986"/>
      <c r="T207" s="986"/>
      <c r="U207" s="987"/>
      <c r="V207" s="321"/>
      <c r="W207" s="341"/>
      <c r="X207" s="341"/>
      <c r="Y207" s="341"/>
    </row>
    <row r="208" spans="3:25" ht="14" customHeight="1" x14ac:dyDescent="0.2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4" customHeight="1" x14ac:dyDescent="0.2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4" customHeight="1" x14ac:dyDescent="0.2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4" customHeight="1" x14ac:dyDescent="0.2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4" customHeight="1" x14ac:dyDescent="0.2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4" customHeight="1" x14ac:dyDescent="0.2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4" customHeight="1" x14ac:dyDescent="0.2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4" customHeight="1" x14ac:dyDescent="0.2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2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5">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5">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5">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5">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5">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2.75" x14ac:dyDescent="0.2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1" customHeight="1" x14ac:dyDescent="0.2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2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2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1" customHeight="1" x14ac:dyDescent="0.2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5" customHeight="1" x14ac:dyDescent="0.2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1" customHeight="1" x14ac:dyDescent="0.2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2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5"/>
    <row r="238" spans="1:22" ht="23.25" customHeight="1" x14ac:dyDescent="0.25">
      <c r="A238" s="51"/>
      <c r="B238" s="51"/>
      <c r="V238" s="51"/>
    </row>
    <row r="239" spans="1:22" ht="23.25" customHeight="1" x14ac:dyDescent="0.25">
      <c r="A239" s="51"/>
      <c r="B239" s="51"/>
      <c r="V239" s="51"/>
    </row>
    <row r="240" spans="1:22" ht="23.25" customHeight="1" x14ac:dyDescent="0.25">
      <c r="A240" s="51"/>
      <c r="B240" s="51"/>
      <c r="V240" s="51"/>
    </row>
    <row r="241" spans="1:22" ht="23.25" customHeight="1" x14ac:dyDescent="0.25">
      <c r="A241" s="51"/>
      <c r="B241" s="51"/>
      <c r="V241" s="51"/>
    </row>
    <row r="242" spans="1:22" x14ac:dyDescent="0.25">
      <c r="A242" s="51"/>
      <c r="B242" s="51"/>
      <c r="V242" s="51"/>
    </row>
    <row r="243" spans="1:22" x14ac:dyDescent="0.25">
      <c r="A243" s="51"/>
      <c r="B243" s="51"/>
      <c r="V243" s="51"/>
    </row>
    <row r="244" spans="1:22" x14ac:dyDescent="0.25">
      <c r="A244" s="51"/>
      <c r="B244" s="51"/>
      <c r="V244" s="51"/>
    </row>
    <row r="245" spans="1:22" x14ac:dyDescent="0.25">
      <c r="A245" s="51"/>
      <c r="B245" s="51"/>
      <c r="V245" s="51"/>
    </row>
    <row r="246" spans="1:22" x14ac:dyDescent="0.25">
      <c r="A246" s="51"/>
      <c r="B246" s="51"/>
      <c r="V246" s="51"/>
    </row>
    <row r="247" spans="1:22" x14ac:dyDescent="0.25">
      <c r="A247" s="51"/>
      <c r="B247" s="51"/>
      <c r="V247" s="51"/>
    </row>
    <row r="248" spans="1:22" x14ac:dyDescent="0.2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2.75" x14ac:dyDescent="0.25"/>
  <cols>
    <col min="2" max="2" width="17.6640625" customWidth="1"/>
    <col min="3" max="3" width="65.6640625" customWidth="1"/>
    <col min="4" max="4" width="1.6640625" customWidth="1"/>
  </cols>
  <sheetData>
    <row r="2" spans="2:4" x14ac:dyDescent="0.25">
      <c r="B2" t="s">
        <v>162</v>
      </c>
    </row>
    <row r="4" spans="2:4" ht="65.099999999999994" customHeight="1" x14ac:dyDescent="0.25">
      <c r="B4" s="1122" t="s">
        <v>170</v>
      </c>
      <c r="C4" s="1122"/>
    </row>
    <row r="5" spans="2:4" ht="13.15" thickBot="1" x14ac:dyDescent="0.3">
      <c r="B5" s="8"/>
    </row>
    <row r="6" spans="2:4" x14ac:dyDescent="0.25">
      <c r="B6" s="118" t="s">
        <v>160</v>
      </c>
      <c r="C6" s="9" t="s">
        <v>161</v>
      </c>
    </row>
    <row r="7" spans="2:4" ht="114.95" customHeight="1" x14ac:dyDescent="0.25">
      <c r="B7" s="119" t="s">
        <v>52</v>
      </c>
      <c r="C7" s="10" t="s">
        <v>163</v>
      </c>
    </row>
    <row r="8" spans="2:4" ht="125.1" customHeight="1" x14ac:dyDescent="0.25">
      <c r="B8" s="120" t="s">
        <v>53</v>
      </c>
      <c r="C8" s="10" t="s">
        <v>164</v>
      </c>
    </row>
    <row r="9" spans="2:4" ht="75" customHeight="1" x14ac:dyDescent="0.25">
      <c r="B9" s="121" t="s">
        <v>54</v>
      </c>
      <c r="C9" s="10" t="s">
        <v>165</v>
      </c>
    </row>
    <row r="10" spans="2:4" ht="65.099999999999994" customHeight="1" x14ac:dyDescent="0.25">
      <c r="B10" s="121" t="s">
        <v>55</v>
      </c>
      <c r="C10" s="10" t="s">
        <v>166</v>
      </c>
    </row>
    <row r="11" spans="2:4" ht="39.950000000000003" customHeight="1" x14ac:dyDescent="0.25">
      <c r="B11" s="121" t="s">
        <v>56</v>
      </c>
      <c r="C11" s="10" t="s">
        <v>167</v>
      </c>
    </row>
    <row r="12" spans="2:4" ht="30" customHeight="1" x14ac:dyDescent="0.25">
      <c r="B12" s="121" t="s">
        <v>57</v>
      </c>
      <c r="C12" s="10" t="s">
        <v>168</v>
      </c>
    </row>
    <row r="13" spans="2:4" ht="30" customHeight="1" thickBot="1" x14ac:dyDescent="0.3">
      <c r="B13" s="122" t="s">
        <v>58</v>
      </c>
      <c r="C13" s="11" t="s">
        <v>169</v>
      </c>
      <c r="D13" s="123"/>
    </row>
    <row r="14" spans="2:4" ht="60" customHeight="1" x14ac:dyDescent="0.2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8" zoomScaleNormal="10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1</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1.1000000000000001</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1.1000000000000001</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1</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1.1000000000000001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8"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0</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3">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5"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3">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76</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84.6</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76</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76</v>
      </c>
      <c r="P27" s="881"/>
      <c r="Q27" s="881"/>
      <c r="R27" s="881"/>
      <c r="S27" s="59" t="s">
        <v>38</v>
      </c>
      <c r="T27" s="80"/>
      <c r="U27" s="80"/>
      <c r="X27" s="78" t="s">
        <v>39</v>
      </c>
      <c r="Y27" s="81"/>
      <c r="AG27" s="68"/>
      <c r="AH27" s="68"/>
      <c r="AI27" s="68"/>
      <c r="AJ27" s="68"/>
      <c r="AK27" s="831">
        <f>+AG18+O27</f>
        <v>76</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76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84.6</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78.5</v>
      </c>
      <c r="G30" s="837"/>
      <c r="H30" s="234" t="s">
        <v>198</v>
      </c>
      <c r="L30" s="845"/>
      <c r="O30" s="71"/>
      <c r="Q30" s="847">
        <f>+ROUND(Z28,1)+ROUND(Z29,1)+ROUND(Z30,1)</f>
        <v>76</v>
      </c>
      <c r="R30" s="881"/>
      <c r="S30" s="881"/>
      <c r="T30" s="881"/>
      <c r="U30" s="59" t="s">
        <v>16</v>
      </c>
      <c r="X30" s="889" t="s">
        <v>186</v>
      </c>
      <c r="Y30" s="890"/>
      <c r="Z30" s="833">
        <v>0</v>
      </c>
      <c r="AA30" s="834"/>
      <c r="AB30" s="834"/>
      <c r="AC30" s="834"/>
      <c r="AD30" s="834"/>
      <c r="AE30" s="59" t="s">
        <v>13</v>
      </c>
      <c r="AK30" s="818">
        <v>71</v>
      </c>
      <c r="AL30" s="819"/>
      <c r="AM30" s="819"/>
      <c r="AN30" s="819"/>
      <c r="AO30" s="67" t="s">
        <v>13</v>
      </c>
      <c r="AR30" s="830"/>
      <c r="AS30" s="827"/>
      <c r="AT30" s="827"/>
      <c r="AU30" s="828"/>
    </row>
    <row r="31" spans="2:48" ht="27" customHeight="1" thickTop="1" thickBot="1" x14ac:dyDescent="0.3">
      <c r="B31" s="853" t="s">
        <v>375</v>
      </c>
      <c r="C31" s="842"/>
      <c r="D31" s="842"/>
      <c r="E31" s="843"/>
      <c r="F31" s="836">
        <v>84.6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8"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7" ht="27" customHeight="1" x14ac:dyDescent="0.25">
      <c r="F1" s="54"/>
      <c r="R1" s="102" t="s">
        <v>96</v>
      </c>
      <c r="S1" s="102" t="s">
        <v>352</v>
      </c>
    </row>
    <row r="2" spans="2:47"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7"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3">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3">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3">
      <c r="F12" s="911">
        <f>+ROUND(O12,1)+ROUND(O15,1)+ROUND(O18,1)+ROUND(O24,1)+O27-ROUND(F15,1)</f>
        <v>25</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28</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25</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25</v>
      </c>
      <c r="P27" s="881"/>
      <c r="Q27" s="881"/>
      <c r="R27" s="881"/>
      <c r="S27" s="59" t="s">
        <v>38</v>
      </c>
      <c r="T27" s="80"/>
      <c r="U27" s="80"/>
      <c r="X27" s="78" t="s">
        <v>39</v>
      </c>
      <c r="Y27" s="81"/>
      <c r="AG27" s="68"/>
      <c r="AH27" s="68"/>
      <c r="AI27" s="68"/>
      <c r="AJ27" s="68"/>
      <c r="AK27" s="831">
        <f>+AG18+O27</f>
        <v>25</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25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28</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28</v>
      </c>
      <c r="G30" s="837"/>
      <c r="H30" s="234" t="s">
        <v>198</v>
      </c>
      <c r="L30" s="845"/>
      <c r="O30" s="71"/>
      <c r="Q30" s="847">
        <f>+ROUND(Z28,1)+ROUND(Z29,1)+ROUND(Z30,1)</f>
        <v>25</v>
      </c>
      <c r="R30" s="881"/>
      <c r="S30" s="881"/>
      <c r="T30" s="881"/>
      <c r="U30" s="59" t="s">
        <v>16</v>
      </c>
      <c r="X30" s="889" t="s">
        <v>186</v>
      </c>
      <c r="Y30" s="890"/>
      <c r="Z30" s="833">
        <v>0</v>
      </c>
      <c r="AA30" s="834"/>
      <c r="AB30" s="834"/>
      <c r="AC30" s="834"/>
      <c r="AD30" s="834"/>
      <c r="AE30" s="59" t="s">
        <v>13</v>
      </c>
      <c r="AK30" s="818">
        <v>25</v>
      </c>
      <c r="AL30" s="819"/>
      <c r="AM30" s="819"/>
      <c r="AN30" s="819"/>
      <c r="AO30" s="67" t="s">
        <v>13</v>
      </c>
      <c r="AR30" s="830"/>
      <c r="AS30" s="827"/>
      <c r="AT30" s="827"/>
      <c r="AU30" s="828"/>
    </row>
    <row r="31" spans="2:48" ht="27" customHeight="1" thickTop="1" thickBot="1" x14ac:dyDescent="0.3">
      <c r="B31" s="853" t="s">
        <v>375</v>
      </c>
      <c r="C31" s="842"/>
      <c r="D31" s="842"/>
      <c r="E31" s="843"/>
      <c r="F31" s="836">
        <v>28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heetViews>
  <sheetFormatPr defaultColWidth="9" defaultRowHeight="12" x14ac:dyDescent="0.25"/>
  <cols>
    <col min="1" max="2" width="2.86328125" style="55" customWidth="1"/>
    <col min="3" max="3" width="15.33203125" style="55" customWidth="1"/>
    <col min="4" max="5" width="2.86328125" style="55" customWidth="1"/>
    <col min="6" max="6" width="3" style="55" customWidth="1"/>
    <col min="7" max="7" width="11.46484375" style="55" customWidth="1"/>
    <col min="8" max="8" width="2.33203125" style="55" customWidth="1"/>
    <col min="9" max="10" width="2.46484375" style="55" customWidth="1"/>
    <col min="11" max="11" width="2.796875" style="55" customWidth="1"/>
    <col min="12" max="12" width="2.86328125" style="55" customWidth="1"/>
    <col min="13" max="14" width="2.796875" style="55" customWidth="1"/>
    <col min="15" max="15" width="3" style="55" customWidth="1"/>
    <col min="16" max="18" width="4.796875" style="55" customWidth="1"/>
    <col min="19" max="21" width="2.86328125" style="55" customWidth="1"/>
    <col min="22" max="23" width="2.46484375" style="55" customWidth="1"/>
    <col min="24" max="24" width="2.86328125" style="55" customWidth="1"/>
    <col min="25" max="25" width="7.796875" style="55" customWidth="1"/>
    <col min="26" max="26" width="4.796875" style="55" customWidth="1"/>
    <col min="27" max="27" width="2" style="55" customWidth="1"/>
    <col min="28" max="29" width="2.33203125" style="55" customWidth="1"/>
    <col min="30" max="30" width="3.1328125" style="55" customWidth="1"/>
    <col min="31" max="32" width="2.33203125" style="55" customWidth="1"/>
    <col min="33" max="33" width="2.86328125" style="55" customWidth="1"/>
    <col min="34" max="34" width="7.796875" style="55" customWidth="1"/>
    <col min="35" max="36" width="4.33203125" style="55" customWidth="1"/>
    <col min="37" max="37" width="3.33203125" style="55" customWidth="1"/>
    <col min="38" max="38" width="2.796875" style="55" customWidth="1"/>
    <col min="39" max="39" width="2.86328125" style="55" customWidth="1"/>
    <col min="40" max="40" width="10.796875" style="55" customWidth="1"/>
    <col min="41" max="41" width="2.86328125" style="55" customWidth="1"/>
    <col min="42" max="43" width="2.46484375" style="55" customWidth="1"/>
    <col min="44" max="44" width="2.796875" style="55" customWidth="1"/>
    <col min="45" max="45" width="7.796875" style="55" customWidth="1"/>
    <col min="46" max="46" width="11.796875" style="55" customWidth="1"/>
    <col min="47" max="47" width="1.86328125" style="55" customWidth="1"/>
    <col min="48" max="57" width="9" style="55"/>
    <col min="58" max="58" width="16.19921875" style="55" customWidth="1"/>
    <col min="59" max="16384" width="9" style="55"/>
  </cols>
  <sheetData>
    <row r="1" spans="2:48" ht="27" customHeight="1" x14ac:dyDescent="0.25">
      <c r="F1" s="54"/>
      <c r="R1" s="102" t="s">
        <v>96</v>
      </c>
      <c r="S1" s="102" t="s">
        <v>352</v>
      </c>
    </row>
    <row r="2" spans="2:48" ht="12" customHeight="1" thickBot="1" x14ac:dyDescent="0.3">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15" thickBot="1" x14ac:dyDescent="0.3">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3">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前田建設工業株式会社東京建築支店</v>
      </c>
      <c r="AF5" s="895"/>
      <c r="AG5" s="895"/>
      <c r="AH5" s="895"/>
      <c r="AI5" s="895"/>
      <c r="AJ5" s="895"/>
      <c r="AK5" s="895"/>
      <c r="AL5" s="895"/>
      <c r="AM5" s="895"/>
      <c r="AN5" s="895"/>
      <c r="AO5" s="895"/>
      <c r="AP5" s="895"/>
      <c r="AQ5" s="895"/>
      <c r="AR5" s="895"/>
      <c r="AS5" s="895"/>
      <c r="AT5" s="895"/>
      <c r="AU5" s="895"/>
    </row>
    <row r="6" spans="2:48" ht="24.75" customHeight="1" thickBot="1" x14ac:dyDescent="0.3">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3">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3">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3">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3">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3">
      <c r="F12" s="911">
        <f>+ROUND(O12,1)+ROUND(O15,1)+ROUND(O18,1)+ROUND(O24,1)+O27-ROUND(F15,1)</f>
        <v>37</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8" ht="24.75" customHeight="1" thickTop="1" thickBot="1" x14ac:dyDescent="0.3">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3">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3">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8" ht="24.75" customHeight="1" thickTop="1" thickBot="1" x14ac:dyDescent="0.3">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3">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3">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3">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3">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3">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3">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3">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3">
      <c r="B24" s="853" t="s">
        <v>200</v>
      </c>
      <c r="C24" s="842"/>
      <c r="D24" s="842"/>
      <c r="E24" s="843"/>
      <c r="F24" s="836">
        <v>41.5</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37</v>
      </c>
      <c r="AS24" s="832"/>
      <c r="AT24" s="832"/>
      <c r="AU24" s="67" t="s">
        <v>13</v>
      </c>
    </row>
    <row r="25" spans="2:48" ht="27" customHeight="1" thickBot="1" x14ac:dyDescent="0.3">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3">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3">
      <c r="B27" s="854" t="s">
        <v>371</v>
      </c>
      <c r="C27" s="855"/>
      <c r="D27" s="855"/>
      <c r="E27" s="856"/>
      <c r="F27" s="836">
        <v>0</v>
      </c>
      <c r="G27" s="837"/>
      <c r="H27" s="234" t="s">
        <v>198</v>
      </c>
      <c r="L27" s="845"/>
      <c r="O27" s="847">
        <f>+Q30+ROUND(Q33,1)</f>
        <v>37</v>
      </c>
      <c r="P27" s="881"/>
      <c r="Q27" s="881"/>
      <c r="R27" s="881"/>
      <c r="S27" s="59" t="s">
        <v>38</v>
      </c>
      <c r="T27" s="80"/>
      <c r="U27" s="80"/>
      <c r="X27" s="78" t="s">
        <v>39</v>
      </c>
      <c r="Y27" s="81"/>
      <c r="AG27" s="68"/>
      <c r="AH27" s="68"/>
      <c r="AI27" s="68"/>
      <c r="AJ27" s="68"/>
      <c r="AK27" s="831">
        <f>+AG18+O27</f>
        <v>37</v>
      </c>
      <c r="AL27" s="832"/>
      <c r="AM27" s="832"/>
      <c r="AN27" s="832"/>
      <c r="AO27" s="67" t="s">
        <v>13</v>
      </c>
      <c r="AP27" s="417"/>
      <c r="AQ27" s="146"/>
      <c r="AR27" s="818">
        <v>0</v>
      </c>
      <c r="AS27" s="819"/>
      <c r="AT27" s="819"/>
      <c r="AU27" s="67" t="s">
        <v>13</v>
      </c>
      <c r="AV27" s="630"/>
    </row>
    <row r="28" spans="2:48" ht="27" customHeight="1" thickTop="1" thickBot="1" x14ac:dyDescent="0.3">
      <c r="B28" s="854" t="s">
        <v>372</v>
      </c>
      <c r="C28" s="855"/>
      <c r="D28" s="855"/>
      <c r="E28" s="856"/>
      <c r="F28" s="836">
        <v>0</v>
      </c>
      <c r="G28" s="837"/>
      <c r="H28" s="234" t="s">
        <v>198</v>
      </c>
      <c r="L28" s="845"/>
      <c r="O28" s="71"/>
      <c r="T28" s="68"/>
      <c r="U28" s="68"/>
      <c r="X28" s="889" t="s">
        <v>175</v>
      </c>
      <c r="Y28" s="890"/>
      <c r="Z28" s="833">
        <v>37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3">
      <c r="B29" s="854" t="s">
        <v>373</v>
      </c>
      <c r="C29" s="855"/>
      <c r="D29" s="855"/>
      <c r="E29" s="856"/>
      <c r="F29" s="836">
        <v>41.5</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3">
      <c r="B30" s="853" t="s">
        <v>374</v>
      </c>
      <c r="C30" s="842"/>
      <c r="D30" s="842"/>
      <c r="E30" s="843"/>
      <c r="F30" s="836">
        <v>41.5</v>
      </c>
      <c r="G30" s="837"/>
      <c r="H30" s="234" t="s">
        <v>198</v>
      </c>
      <c r="L30" s="845"/>
      <c r="O30" s="71"/>
      <c r="Q30" s="847">
        <f>+ROUND(Z28,1)+ROUND(Z29,1)+ROUND(Z30,1)</f>
        <v>37</v>
      </c>
      <c r="R30" s="881"/>
      <c r="S30" s="881"/>
      <c r="T30" s="881"/>
      <c r="U30" s="59" t="s">
        <v>16</v>
      </c>
      <c r="X30" s="889" t="s">
        <v>186</v>
      </c>
      <c r="Y30" s="890"/>
      <c r="Z30" s="833">
        <v>0</v>
      </c>
      <c r="AA30" s="834"/>
      <c r="AB30" s="834"/>
      <c r="AC30" s="834"/>
      <c r="AD30" s="834"/>
      <c r="AE30" s="59" t="s">
        <v>13</v>
      </c>
      <c r="AK30" s="818">
        <v>37</v>
      </c>
      <c r="AL30" s="819"/>
      <c r="AM30" s="819"/>
      <c r="AN30" s="819"/>
      <c r="AO30" s="67" t="s">
        <v>13</v>
      </c>
      <c r="AR30" s="830"/>
      <c r="AS30" s="827"/>
      <c r="AT30" s="827"/>
      <c r="AU30" s="828"/>
    </row>
    <row r="31" spans="2:48" ht="27" customHeight="1" thickTop="1" thickBot="1" x14ac:dyDescent="0.3">
      <c r="B31" s="853" t="s">
        <v>375</v>
      </c>
      <c r="C31" s="842"/>
      <c r="D31" s="842"/>
      <c r="E31" s="843"/>
      <c r="F31" s="836">
        <v>41.5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3">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3">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2.75" x14ac:dyDescent="0.2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2.75" x14ac:dyDescent="0.2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2.75" x14ac:dyDescent="0.2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2.75" x14ac:dyDescent="0.2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2.75" x14ac:dyDescent="0.25">
      <c r="H42" s="85"/>
      <c r="I42" s="85"/>
      <c r="J42" s="85"/>
      <c r="Q42" s="85"/>
      <c r="R42" s="85"/>
      <c r="S42" s="85"/>
      <c r="AP42" s="68"/>
      <c r="AQ42" s="68"/>
      <c r="AR42" s="146"/>
      <c r="AS42" s="80"/>
    </row>
    <row r="43" spans="2:61" x14ac:dyDescent="0.25">
      <c r="H43" s="85"/>
      <c r="I43" s="85"/>
      <c r="J43" s="85"/>
      <c r="Q43" s="85"/>
      <c r="R43" s="85"/>
      <c r="S43" s="85"/>
      <c r="AV43" s="85"/>
    </row>
    <row r="44" spans="2:61" x14ac:dyDescent="0.25">
      <c r="H44" s="85"/>
      <c r="I44" s="85"/>
      <c r="J44" s="85"/>
      <c r="Q44" s="85"/>
      <c r="R44" s="85"/>
      <c r="S44" s="85"/>
      <c r="AV44" s="85"/>
    </row>
    <row r="45" spans="2:61" x14ac:dyDescent="0.25">
      <c r="H45" s="85"/>
      <c r="I45" s="85"/>
      <c r="J45" s="85"/>
      <c r="Q45" s="85"/>
      <c r="R45" s="85"/>
      <c r="S45" s="85"/>
    </row>
    <row r="46" spans="2:61" x14ac:dyDescent="0.25">
      <c r="H46" s="85"/>
      <c r="I46" s="85"/>
      <c r="J46" s="85"/>
      <c r="Q46" s="85"/>
      <c r="R46" s="85"/>
      <c r="S46" s="85"/>
    </row>
    <row r="47" spans="2:61" ht="12.75" x14ac:dyDescent="0.25">
      <c r="H47" s="85"/>
      <c r="I47" s="85"/>
      <c r="J47" s="85"/>
      <c r="Q47" s="85"/>
      <c r="R47" s="85"/>
      <c r="S47" s="85"/>
      <c r="BG47" s="86"/>
      <c r="BH47" s="86"/>
      <c r="BI47" s="83"/>
    </row>
    <row r="48" spans="2:61" x14ac:dyDescent="0.25">
      <c r="H48" s="85"/>
      <c r="I48" s="85"/>
      <c r="J48" s="85"/>
      <c r="Q48" s="85"/>
      <c r="R48" s="85"/>
      <c r="S48" s="85"/>
      <c r="BG48" s="83"/>
    </row>
    <row r="49" spans="7:61" x14ac:dyDescent="0.25">
      <c r="G49" s="85"/>
      <c r="H49" s="85"/>
      <c r="I49" s="85"/>
      <c r="J49" s="85"/>
      <c r="Q49" s="85"/>
      <c r="R49" s="85"/>
      <c r="S49" s="85"/>
      <c r="BD49" s="83"/>
      <c r="BE49" s="83"/>
      <c r="BF49" s="83"/>
      <c r="BG49" s="83"/>
    </row>
    <row r="50" spans="7:61" x14ac:dyDescent="0.25">
      <c r="G50" s="85"/>
      <c r="H50" s="85"/>
      <c r="I50" s="85"/>
      <c r="J50" s="85"/>
      <c r="Q50" s="85"/>
      <c r="R50" s="85"/>
      <c r="S50" s="85"/>
      <c r="BD50" s="83"/>
      <c r="BE50" s="83"/>
      <c r="BF50" s="83"/>
      <c r="BG50" s="83"/>
    </row>
    <row r="51" spans="7:61" x14ac:dyDescent="0.25">
      <c r="G51" s="85"/>
      <c r="H51" s="85"/>
      <c r="I51" s="85"/>
      <c r="J51" s="85"/>
      <c r="Q51" s="85"/>
      <c r="R51" s="85"/>
      <c r="S51" s="85"/>
      <c r="BD51" s="83"/>
      <c r="BE51" s="83"/>
      <c r="BF51" s="83"/>
      <c r="BG51" s="83"/>
    </row>
    <row r="52" spans="7:61" x14ac:dyDescent="0.25">
      <c r="G52" s="85"/>
      <c r="H52" s="85"/>
      <c r="I52" s="85"/>
      <c r="J52" s="85"/>
      <c r="Q52" s="85"/>
      <c r="R52" s="85"/>
      <c r="S52" s="85"/>
      <c r="BD52" s="83"/>
      <c r="BE52" s="83"/>
      <c r="BF52" s="83"/>
      <c r="BG52" s="83"/>
    </row>
    <row r="53" spans="7:61" x14ac:dyDescent="0.25">
      <c r="G53" s="85"/>
      <c r="H53" s="85"/>
      <c r="I53" s="85"/>
      <c r="J53" s="85"/>
      <c r="Q53" s="85"/>
      <c r="R53" s="85"/>
      <c r="S53" s="85"/>
      <c r="BD53" s="83"/>
      <c r="BF53" s="83"/>
      <c r="BG53" s="83"/>
      <c r="BH53" s="83"/>
      <c r="BI53" s="83"/>
    </row>
    <row r="54" spans="7:61" x14ac:dyDescent="0.25">
      <c r="G54" s="85"/>
      <c r="H54" s="85"/>
      <c r="I54" s="85"/>
      <c r="J54" s="85"/>
      <c r="Q54" s="85"/>
      <c r="R54" s="85"/>
      <c r="S54" s="85"/>
      <c r="BC54" s="83"/>
      <c r="BD54" s="87"/>
      <c r="BF54" s="83"/>
      <c r="BG54" s="83"/>
      <c r="BH54" s="83"/>
      <c r="BI54" s="83"/>
    </row>
    <row r="55" spans="7:61" x14ac:dyDescent="0.25">
      <c r="G55" s="85"/>
      <c r="H55" s="85"/>
      <c r="I55" s="85"/>
      <c r="J55" s="85"/>
      <c r="Q55" s="85"/>
      <c r="R55" s="85"/>
      <c r="S55" s="85"/>
      <c r="BC55" s="83"/>
      <c r="BD55" s="87"/>
      <c r="BF55" s="83"/>
      <c r="BG55" s="83"/>
      <c r="BH55" s="83"/>
      <c r="BI55" s="83"/>
    </row>
    <row r="56" spans="7:61" x14ac:dyDescent="0.25">
      <c r="G56" s="85"/>
      <c r="H56" s="85"/>
      <c r="I56" s="85"/>
      <c r="J56" s="85"/>
      <c r="Q56" s="85"/>
      <c r="R56" s="85"/>
      <c r="S56" s="85"/>
      <c r="BC56" s="83"/>
      <c r="BD56" s="87"/>
      <c r="BF56" s="83"/>
      <c r="BG56" s="83"/>
      <c r="BH56" s="83"/>
      <c r="BI56" s="83"/>
    </row>
    <row r="57" spans="7:61" x14ac:dyDescent="0.25">
      <c r="G57" s="85"/>
      <c r="H57" s="85"/>
      <c r="BC57" s="83"/>
      <c r="BD57" s="87"/>
      <c r="BF57" s="83"/>
      <c r="BG57" s="83"/>
      <c r="BH57" s="83"/>
      <c r="BI57" s="83"/>
    </row>
    <row r="58" spans="7:61" ht="12.4" x14ac:dyDescent="0.25">
      <c r="G58" s="85"/>
      <c r="H58" s="85"/>
      <c r="K58" s="85"/>
      <c r="L58" s="88"/>
      <c r="M58" s="85"/>
      <c r="N58" s="85"/>
      <c r="BC58" s="83"/>
      <c r="BD58" s="87"/>
      <c r="BF58" s="83"/>
      <c r="BG58" s="83"/>
      <c r="BH58" s="83"/>
      <c r="BI58" s="83"/>
    </row>
    <row r="59" spans="7:61" x14ac:dyDescent="0.25">
      <c r="G59" s="85"/>
      <c r="H59" s="85"/>
      <c r="BC59" s="83"/>
      <c r="BD59" s="87"/>
      <c r="BF59" s="83"/>
      <c r="BG59" s="83"/>
      <c r="BH59" s="83"/>
      <c r="BI59" s="83"/>
    </row>
    <row r="60" spans="7:61" x14ac:dyDescent="0.25">
      <c r="G60" s="85"/>
      <c r="H60" s="85"/>
      <c r="BC60" s="83"/>
      <c r="BD60" s="87"/>
      <c r="BF60" s="83"/>
      <c r="BG60" s="83"/>
      <c r="BH60" s="83"/>
      <c r="BI60" s="83"/>
    </row>
    <row r="61" spans="7:61" x14ac:dyDescent="0.25">
      <c r="G61" s="85"/>
      <c r="H61" s="85"/>
      <c r="BC61" s="83"/>
      <c r="BD61" s="87"/>
      <c r="BF61" s="83"/>
      <c r="BG61" s="83"/>
      <c r="BH61" s="83"/>
      <c r="BI61" s="83"/>
    </row>
    <row r="62" spans="7:61" x14ac:dyDescent="0.25">
      <c r="BC62" s="83"/>
      <c r="BD62" s="87"/>
      <c r="BF62" s="83"/>
      <c r="BG62" s="83"/>
      <c r="BH62" s="83"/>
      <c r="BI62" s="83"/>
    </row>
    <row r="63" spans="7:61" x14ac:dyDescent="0.25">
      <c r="BC63" s="83"/>
      <c r="BD63" s="87"/>
      <c r="BF63" s="83"/>
      <c r="BG63" s="83"/>
      <c r="BH63" s="83"/>
      <c r="BI63" s="83"/>
    </row>
    <row r="64" spans="7:61" x14ac:dyDescent="0.25">
      <c r="BC64" s="83"/>
      <c r="BD64" s="87"/>
      <c r="BF64" s="83"/>
      <c r="BG64" s="83"/>
      <c r="BH64" s="83"/>
      <c r="BI64" s="83"/>
    </row>
    <row r="65" spans="11:61" x14ac:dyDescent="0.25">
      <c r="BC65" s="83"/>
      <c r="BD65" s="87"/>
      <c r="BF65" s="83"/>
      <c r="BG65" s="83"/>
      <c r="BH65" s="83"/>
      <c r="BI65" s="83"/>
    </row>
    <row r="66" spans="11:61" x14ac:dyDescent="0.25">
      <c r="BC66" s="83"/>
      <c r="BD66" s="87"/>
      <c r="BF66" s="83"/>
      <c r="BG66" s="83"/>
      <c r="BH66" s="83"/>
      <c r="BI66" s="83"/>
    </row>
    <row r="67" spans="11:61" x14ac:dyDescent="0.25">
      <c r="BC67" s="83"/>
      <c r="BD67" s="87"/>
      <c r="BF67" s="83"/>
      <c r="BG67" s="83"/>
      <c r="BH67" s="83"/>
      <c r="BI67" s="83"/>
    </row>
    <row r="69" spans="11:61" ht="12.4" x14ac:dyDescent="0.25">
      <c r="K69" s="85"/>
      <c r="L69" s="88"/>
      <c r="M69" s="85"/>
      <c r="N69" s="85"/>
    </row>
    <row r="70" spans="11:61" ht="12.4" x14ac:dyDescent="0.25">
      <c r="K70" s="85"/>
      <c r="L70" s="88"/>
      <c r="M70" s="85"/>
      <c r="N70" s="85"/>
    </row>
    <row r="71" spans="11:61" ht="12.4" x14ac:dyDescent="0.25">
      <c r="K71" s="85"/>
      <c r="L71" s="88"/>
      <c r="M71" s="85"/>
      <c r="N71" s="85"/>
    </row>
    <row r="72" spans="11:61" ht="12.4" x14ac:dyDescent="0.25">
      <c r="K72" s="85"/>
      <c r="L72" s="88"/>
      <c r="M72" s="85"/>
      <c r="N72" s="85"/>
    </row>
    <row r="73" spans="11:61" ht="12.4" x14ac:dyDescent="0.25">
      <c r="K73" s="85"/>
      <c r="L73" s="88"/>
      <c r="M73" s="85"/>
      <c r="N73" s="85"/>
    </row>
    <row r="74" spans="11:61" ht="12.4" x14ac:dyDescent="0.25">
      <c r="K74" s="85"/>
      <c r="L74" s="88"/>
      <c r="M74" s="85"/>
      <c r="N74" s="85"/>
    </row>
    <row r="75" spans="11:61" ht="12.4" x14ac:dyDescent="0.25">
      <c r="K75" s="85"/>
      <c r="L75" s="88"/>
      <c r="M75" s="85"/>
      <c r="N75" s="85"/>
    </row>
    <row r="76" spans="11:61" ht="12.4" x14ac:dyDescent="0.2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2025-05-19T02:11:27Z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