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27BDAAAD-5C95-47E5-891C-A496449129A9}" xr6:coauthVersionLast="47" xr6:coauthVersionMax="47" xr10:uidLastSave="{00000000-0000-0000-0000-000000000000}"/>
  <bookViews>
    <workbookView xWindow="28680" yWindow="0" windowWidth="29040" windowHeight="15720" tabRatio="808"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0" i="94" l="1"/>
  <c r="AA50" i="94" s="1"/>
  <c r="N44" i="98"/>
  <c r="N43" i="98"/>
  <c r="N42" i="98"/>
  <c r="N41" i="98"/>
  <c r="N40" i="98"/>
  <c r="F37" i="98"/>
  <c r="F36" i="98"/>
  <c r="F35" i="98"/>
  <c r="L33" i="98"/>
  <c r="L32" i="98"/>
  <c r="L31" i="98"/>
  <c r="L30" i="98"/>
  <c r="L29" i="98"/>
  <c r="F29" i="98"/>
  <c r="N26" i="98"/>
  <c r="F26" i="98"/>
  <c r="M25" i="98"/>
  <c r="F24" i="98"/>
  <c r="L19" i="98"/>
  <c r="J17" i="98"/>
  <c r="J16" i="98"/>
  <c r="C13" i="98"/>
  <c r="L11" i="98"/>
  <c r="O5" i="98"/>
  <c r="N5" i="98"/>
  <c r="A5" i="98"/>
  <c r="Z55" i="94"/>
  <c r="Y55" i="94"/>
  <c r="X55" i="94"/>
  <c r="W55" i="94"/>
  <c r="V55" i="94"/>
  <c r="U55" i="94"/>
  <c r="T55" i="94"/>
  <c r="S55" i="94"/>
  <c r="R55" i="94"/>
  <c r="Q55" i="94"/>
  <c r="P55" i="94"/>
  <c r="O55" i="94"/>
  <c r="AA55" i="94" s="1"/>
  <c r="N55" i="94"/>
  <c r="M55" i="94"/>
  <c r="L55" i="94"/>
  <c r="K55" i="94"/>
  <c r="J55" i="94"/>
  <c r="I55" i="94"/>
  <c r="H55" i="94"/>
  <c r="G55" i="94"/>
  <c r="Z54" i="94"/>
  <c r="Y54" i="94"/>
  <c r="X54" i="94"/>
  <c r="W54" i="94"/>
  <c r="V54" i="94"/>
  <c r="U54" i="94"/>
  <c r="T54" i="94"/>
  <c r="S54" i="94"/>
  <c r="R54" i="94"/>
  <c r="Q54" i="94"/>
  <c r="P54" i="94"/>
  <c r="O54" i="94"/>
  <c r="N54" i="94"/>
  <c r="M54" i="94"/>
  <c r="L54" i="94"/>
  <c r="AA54" i="94" s="1"/>
  <c r="K54" i="94"/>
  <c r="J54" i="94"/>
  <c r="I54" i="94"/>
  <c r="H54" i="94"/>
  <c r="G54" i="94"/>
  <c r="L53" i="94"/>
  <c r="AA53" i="94" s="1"/>
  <c r="L52" i="94"/>
  <c r="AA52" i="94" s="1"/>
  <c r="L51" i="94"/>
  <c r="AA51" i="94" s="1"/>
  <c r="O49" i="94"/>
  <c r="Z48" i="94"/>
  <c r="Y48" i="94"/>
  <c r="X48" i="94"/>
  <c r="W48" i="94"/>
  <c r="V48" i="94"/>
  <c r="U48" i="94"/>
  <c r="T48" i="94"/>
  <c r="S48" i="94"/>
  <c r="R48" i="94"/>
  <c r="Q48" i="94"/>
  <c r="P48" i="94"/>
  <c r="O48" i="94"/>
  <c r="N48" i="94"/>
  <c r="M48" i="94"/>
  <c r="L48" i="94"/>
  <c r="K48" i="94"/>
  <c r="J48" i="94"/>
  <c r="I48" i="94"/>
  <c r="H48" i="94"/>
  <c r="AA48" i="94" s="1"/>
  <c r="G48" i="94"/>
  <c r="Z46" i="94"/>
  <c r="Y46" i="94"/>
  <c r="X46" i="94"/>
  <c r="W46" i="94"/>
  <c r="V46" i="94"/>
  <c r="U46" i="94"/>
  <c r="T46" i="94"/>
  <c r="S46" i="94"/>
  <c r="R46" i="94"/>
  <c r="Q46" i="94"/>
  <c r="P46" i="94"/>
  <c r="O46" i="94"/>
  <c r="AA46" i="94" s="1"/>
  <c r="N46" i="94"/>
  <c r="M46" i="94"/>
  <c r="L46" i="94"/>
  <c r="K46" i="94"/>
  <c r="J46" i="94"/>
  <c r="I46" i="94"/>
  <c r="H46" i="94"/>
  <c r="G46" i="94"/>
  <c r="Z45" i="94"/>
  <c r="Y45" i="94"/>
  <c r="X45" i="94"/>
  <c r="W45" i="94"/>
  <c r="V45" i="94"/>
  <c r="U45" i="94"/>
  <c r="T45" i="94"/>
  <c r="S45" i="94"/>
  <c r="R45" i="94"/>
  <c r="Q45" i="94"/>
  <c r="P45" i="94"/>
  <c r="O45" i="94"/>
  <c r="AA45" i="94" s="1"/>
  <c r="N45" i="94"/>
  <c r="M45" i="94"/>
  <c r="L45" i="94"/>
  <c r="K45" i="94"/>
  <c r="J45" i="94"/>
  <c r="I45" i="94"/>
  <c r="H45" i="94"/>
  <c r="G45" i="94"/>
  <c r="Z44" i="94"/>
  <c r="Z42" i="94" s="1"/>
  <c r="Z41" i="94" s="1"/>
  <c r="Z19" i="94" s="1"/>
  <c r="Y44" i="94"/>
  <c r="X44" i="94"/>
  <c r="X42" i="94" s="1"/>
  <c r="X41" i="94" s="1"/>
  <c r="X19" i="94" s="1"/>
  <c r="W44" i="94"/>
  <c r="V44" i="94"/>
  <c r="U44" i="94"/>
  <c r="T44" i="94"/>
  <c r="S44" i="94"/>
  <c r="R44" i="94"/>
  <c r="Q44" i="94"/>
  <c r="P44" i="94"/>
  <c r="P42" i="94" s="1"/>
  <c r="P41" i="94" s="1"/>
  <c r="P19" i="94" s="1"/>
  <c r="O44" i="94"/>
  <c r="N44" i="94"/>
  <c r="N42" i="94" s="1"/>
  <c r="N41" i="94" s="1"/>
  <c r="N19" i="94" s="1"/>
  <c r="M44" i="94"/>
  <c r="L44" i="94"/>
  <c r="L42" i="94" s="1"/>
  <c r="L41" i="94" s="1"/>
  <c r="L19" i="94" s="1"/>
  <c r="K44" i="94"/>
  <c r="J44" i="94"/>
  <c r="I44" i="94"/>
  <c r="AA44" i="94" s="1"/>
  <c r="H44" i="94"/>
  <c r="G44" i="94"/>
  <c r="Z43" i="94"/>
  <c r="Y43" i="94"/>
  <c r="X43" i="94"/>
  <c r="W43" i="94"/>
  <c r="W42" i="94" s="1"/>
  <c r="W41" i="94" s="1"/>
  <c r="W19" i="94" s="1"/>
  <c r="V43" i="94"/>
  <c r="U43" i="94"/>
  <c r="U42" i="94" s="1"/>
  <c r="U41" i="94" s="1"/>
  <c r="U19" i="94" s="1"/>
  <c r="T43" i="94"/>
  <c r="S43" i="94"/>
  <c r="R43" i="94"/>
  <c r="Q43" i="94"/>
  <c r="P43" i="94"/>
  <c r="O43" i="94"/>
  <c r="N43" i="94"/>
  <c r="M43" i="94"/>
  <c r="L43" i="94"/>
  <c r="K43" i="94"/>
  <c r="K42" i="94" s="1"/>
  <c r="K41" i="94" s="1"/>
  <c r="K19" i="94" s="1"/>
  <c r="J43" i="94"/>
  <c r="I43" i="94"/>
  <c r="I42" i="94" s="1"/>
  <c r="H43" i="94"/>
  <c r="G43" i="94"/>
  <c r="Y42" i="94"/>
  <c r="Y41" i="94" s="1"/>
  <c r="Y19" i="94" s="1"/>
  <c r="V42" i="94"/>
  <c r="T42" i="94"/>
  <c r="T41" i="94" s="1"/>
  <c r="T19" i="94" s="1"/>
  <c r="S42" i="94"/>
  <c r="S41" i="94" s="1"/>
  <c r="S19" i="94" s="1"/>
  <c r="R42" i="94"/>
  <c r="R41" i="94" s="1"/>
  <c r="R19" i="94" s="1"/>
  <c r="Q42" i="94"/>
  <c r="Q41" i="94" s="1"/>
  <c r="Q19" i="94" s="1"/>
  <c r="M42" i="94"/>
  <c r="M41" i="94" s="1"/>
  <c r="M19" i="94" s="1"/>
  <c r="J42" i="94"/>
  <c r="H42" i="94"/>
  <c r="H41" i="94" s="1"/>
  <c r="H19" i="94" s="1"/>
  <c r="G42" i="94"/>
  <c r="G41" i="94" s="1"/>
  <c r="V41" i="94"/>
  <c r="V19" i="94" s="1"/>
  <c r="J41" i="94"/>
  <c r="J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U36" i="94" s="1"/>
  <c r="U35" i="94" s="1"/>
  <c r="T39" i="94"/>
  <c r="S39" i="94"/>
  <c r="R39" i="94"/>
  <c r="Q39" i="94"/>
  <c r="P39" i="94"/>
  <c r="O39" i="94"/>
  <c r="N39" i="94"/>
  <c r="M39" i="94"/>
  <c r="L39" i="94"/>
  <c r="K39" i="94"/>
  <c r="J39" i="94"/>
  <c r="I39" i="94"/>
  <c r="I36" i="94" s="1"/>
  <c r="I35" i="94" s="1"/>
  <c r="H39" i="94"/>
  <c r="AA39" i="94" s="1"/>
  <c r="G39" i="94"/>
  <c r="Z38" i="94"/>
  <c r="Y38" i="94"/>
  <c r="X38" i="94"/>
  <c r="W38" i="94"/>
  <c r="V38" i="94"/>
  <c r="U38" i="94"/>
  <c r="T38" i="94"/>
  <c r="T36" i="94" s="1"/>
  <c r="T35" i="94" s="1"/>
  <c r="S38" i="94"/>
  <c r="S36" i="94" s="1"/>
  <c r="S35" i="94" s="1"/>
  <c r="R38" i="94"/>
  <c r="R36" i="94" s="1"/>
  <c r="R35" i="94" s="1"/>
  <c r="Q38" i="94"/>
  <c r="P38" i="94"/>
  <c r="O38" i="94"/>
  <c r="AA38" i="94" s="1"/>
  <c r="N38" i="94"/>
  <c r="M38" i="94"/>
  <c r="L38" i="94"/>
  <c r="K38" i="94"/>
  <c r="J38" i="94"/>
  <c r="I38" i="94"/>
  <c r="H38" i="94"/>
  <c r="H36" i="94" s="1"/>
  <c r="H35" i="94" s="1"/>
  <c r="G38" i="94"/>
  <c r="G36" i="94" s="1"/>
  <c r="Z37" i="94"/>
  <c r="Z36" i="94" s="1"/>
  <c r="Z35" i="94" s="1"/>
  <c r="Y37" i="94"/>
  <c r="X37" i="94"/>
  <c r="W37" i="94"/>
  <c r="V37" i="94"/>
  <c r="V36" i="94" s="1"/>
  <c r="V35" i="94" s="1"/>
  <c r="U37" i="94"/>
  <c r="T37" i="94"/>
  <c r="S37" i="94"/>
  <c r="R37" i="94"/>
  <c r="Q37" i="94"/>
  <c r="Q36" i="94" s="1"/>
  <c r="Q35" i="94" s="1"/>
  <c r="P37" i="94"/>
  <c r="P36" i="94" s="1"/>
  <c r="P35" i="94" s="1"/>
  <c r="O37" i="94"/>
  <c r="O36" i="94" s="1"/>
  <c r="O35" i="94" s="1"/>
  <c r="N37" i="94"/>
  <c r="N36" i="94" s="1"/>
  <c r="N35" i="94" s="1"/>
  <c r="M37" i="94"/>
  <c r="L37" i="94"/>
  <c r="K37" i="94"/>
  <c r="J37" i="94"/>
  <c r="J36" i="94" s="1"/>
  <c r="J35" i="94" s="1"/>
  <c r="I37" i="94"/>
  <c r="H37" i="94"/>
  <c r="G37" i="94"/>
  <c r="Y36" i="94"/>
  <c r="Y35" i="94" s="1"/>
  <c r="Y26" i="94" s="1"/>
  <c r="X36" i="94"/>
  <c r="X35" i="94" s="1"/>
  <c r="W36" i="94"/>
  <c r="W35" i="94" s="1"/>
  <c r="W26" i="94" s="1"/>
  <c r="M36" i="94"/>
  <c r="M35" i="94" s="1"/>
  <c r="M26" i="94" s="1"/>
  <c r="L36" i="94"/>
  <c r="L35" i="94" s="1"/>
  <c r="K36" i="94"/>
  <c r="K35" i="94" s="1"/>
  <c r="K26" i="94" s="1"/>
  <c r="Z34" i="94"/>
  <c r="Y34" i="94"/>
  <c r="X34" i="94"/>
  <c r="W34" i="94"/>
  <c r="V34" i="94"/>
  <c r="U34" i="94"/>
  <c r="T34" i="94"/>
  <c r="S34" i="94"/>
  <c r="R34" i="94"/>
  <c r="Q34" i="94"/>
  <c r="P34" i="94"/>
  <c r="O34" i="94"/>
  <c r="AA34" i="94" s="1"/>
  <c r="N34" i="94"/>
  <c r="M34" i="94"/>
  <c r="L34" i="94"/>
  <c r="K34" i="94"/>
  <c r="J34" i="94"/>
  <c r="I34" i="94"/>
  <c r="H34" i="94"/>
  <c r="G34" i="94"/>
  <c r="Z33" i="94"/>
  <c r="Y33" i="94"/>
  <c r="X33" i="94"/>
  <c r="W33" i="94"/>
  <c r="V33" i="94"/>
  <c r="U33" i="94"/>
  <c r="T33" i="94"/>
  <c r="S33" i="94"/>
  <c r="R33" i="94"/>
  <c r="Q33" i="94"/>
  <c r="P33" i="94"/>
  <c r="O33" i="94"/>
  <c r="N33" i="94"/>
  <c r="AA33" i="94" s="1"/>
  <c r="M33" i="94"/>
  <c r="L33" i="94"/>
  <c r="K33" i="94"/>
  <c r="J33" i="94"/>
  <c r="I33" i="94"/>
  <c r="H33" i="94"/>
  <c r="G33" i="94"/>
  <c r="L32" i="94"/>
  <c r="AA32" i="94" s="1"/>
  <c r="L31" i="94"/>
  <c r="AA31" i="94" s="1"/>
  <c r="L30" i="94"/>
  <c r="AA30" i="94" s="1"/>
  <c r="L29" i="94"/>
  <c r="AA29" i="94" s="1"/>
  <c r="Z28" i="94"/>
  <c r="Y28" i="94"/>
  <c r="X28" i="94"/>
  <c r="X26" i="94" s="1"/>
  <c r="W28" i="94"/>
  <c r="V28" i="94"/>
  <c r="V26" i="94" s="1"/>
  <c r="U28" i="94"/>
  <c r="T28" i="94"/>
  <c r="S28" i="94"/>
  <c r="R28" i="94"/>
  <c r="Q28" i="94"/>
  <c r="Q26" i="94" s="1"/>
  <c r="P28" i="94"/>
  <c r="O28" i="94"/>
  <c r="N28" i="94"/>
  <c r="M28" i="94"/>
  <c r="L28" i="94"/>
  <c r="K28" i="94"/>
  <c r="J28" i="94"/>
  <c r="I28" i="94"/>
  <c r="H28" i="94"/>
  <c r="G28" i="94"/>
  <c r="AA28" i="94" s="1"/>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L24" i="94"/>
  <c r="K24" i="94"/>
  <c r="J24" i="94"/>
  <c r="I24" i="94"/>
  <c r="H24" i="94"/>
  <c r="G24" i="94"/>
  <c r="AA24" i="94" s="1"/>
  <c r="Z23" i="94"/>
  <c r="Y23" i="94"/>
  <c r="Y27" i="94" s="1"/>
  <c r="X23" i="94"/>
  <c r="X27" i="94" s="1"/>
  <c r="W23" i="94"/>
  <c r="W27" i="94" s="1"/>
  <c r="V23" i="94"/>
  <c r="U23" i="94"/>
  <c r="T23" i="94"/>
  <c r="S23" i="94"/>
  <c r="R23" i="94"/>
  <c r="Q23" i="94"/>
  <c r="Q27" i="94" s="1"/>
  <c r="P23" i="94"/>
  <c r="O23" i="94"/>
  <c r="N23" i="94"/>
  <c r="M23" i="94"/>
  <c r="L23" i="94"/>
  <c r="K23" i="94"/>
  <c r="K27" i="94" s="1"/>
  <c r="J23" i="94"/>
  <c r="I23" i="94"/>
  <c r="H23" i="94"/>
  <c r="G23" i="94"/>
  <c r="Z22" i="94"/>
  <c r="Y22" i="94"/>
  <c r="X22" i="94"/>
  <c r="W22" i="94"/>
  <c r="V22" i="94"/>
  <c r="U22" i="94"/>
  <c r="T22" i="94"/>
  <c r="S22" i="94"/>
  <c r="R22" i="94"/>
  <c r="Q22" i="94"/>
  <c r="P22" i="94"/>
  <c r="O22" i="94"/>
  <c r="N22" i="94"/>
  <c r="M22" i="94"/>
  <c r="L22" i="94"/>
  <c r="K22" i="94"/>
  <c r="AA22" i="94" s="1"/>
  <c r="J22" i="94"/>
  <c r="I22" i="94"/>
  <c r="H22" i="94"/>
  <c r="G22" i="94"/>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N20" i="94"/>
  <c r="M20" i="94"/>
  <c r="L20" i="94"/>
  <c r="K20" i="94"/>
  <c r="J20" i="94"/>
  <c r="I20" i="94"/>
  <c r="H20" i="94"/>
  <c r="G20" i="94"/>
  <c r="AA20" i="94" s="1"/>
  <c r="Z16" i="94"/>
  <c r="V16" i="94"/>
  <c r="T16" i="94"/>
  <c r="S16" i="94"/>
  <c r="N16" i="94"/>
  <c r="M16" i="94"/>
  <c r="L16" i="94"/>
  <c r="Z15" i="94"/>
  <c r="V15" i="94"/>
  <c r="T15" i="94"/>
  <c r="N15" i="94"/>
  <c r="M15" i="94"/>
  <c r="L15" i="94"/>
  <c r="Z14" i="94"/>
  <c r="V14" i="94"/>
  <c r="T14" i="94"/>
  <c r="S14" i="94"/>
  <c r="N14" i="94"/>
  <c r="M14" i="94"/>
  <c r="L14" i="94"/>
  <c r="H14" i="94"/>
  <c r="Z9" i="94"/>
  <c r="V9" i="94"/>
  <c r="T9" i="94"/>
  <c r="S9" i="94"/>
  <c r="N9" i="94"/>
  <c r="N63" i="94" s="1"/>
  <c r="M9" i="94"/>
  <c r="M63" i="94" s="1"/>
  <c r="L9" i="94"/>
  <c r="H9" i="94"/>
  <c r="H63" i="94" s="1"/>
  <c r="P6" i="94"/>
  <c r="AA5" i="94"/>
  <c r="Z5" i="94"/>
  <c r="C37" i="92"/>
  <c r="C36" i="92"/>
  <c r="C35" i="92"/>
  <c r="C34" i="92"/>
  <c r="H33" i="92"/>
  <c r="AS32" i="92"/>
  <c r="Z62" i="94" s="1"/>
  <c r="H32" i="92"/>
  <c r="H31" i="92"/>
  <c r="R30" i="92"/>
  <c r="H30" i="92"/>
  <c r="AS28" i="92"/>
  <c r="Z61" i="94" s="1"/>
  <c r="H28" i="92"/>
  <c r="P27" i="92"/>
  <c r="H26" i="92"/>
  <c r="H25" i="92"/>
  <c r="AS24" i="92"/>
  <c r="Z49" i="94" s="1"/>
  <c r="H24" i="92"/>
  <c r="P22" i="92"/>
  <c r="Z59" i="94" s="1"/>
  <c r="AO18" i="92"/>
  <c r="AH18" i="92" s="1"/>
  <c r="F12" i="92"/>
  <c r="AF5" i="92"/>
  <c r="AU4" i="92"/>
  <c r="AS4" i="92"/>
  <c r="C37" i="83"/>
  <c r="C36" i="83"/>
  <c r="C35" i="83"/>
  <c r="C34" i="83"/>
  <c r="H33" i="83"/>
  <c r="AS32" i="83"/>
  <c r="Y62" i="94" s="1"/>
  <c r="H32" i="83"/>
  <c r="AL31" i="83"/>
  <c r="Y60" i="94" s="1"/>
  <c r="H31" i="83"/>
  <c r="R30" i="83"/>
  <c r="P27" i="83" s="1"/>
  <c r="F12" i="83" s="1"/>
  <c r="H24" i="83" s="1"/>
  <c r="H30" i="83"/>
  <c r="AS28" i="83"/>
  <c r="Y61" i="94" s="1"/>
  <c r="H28" i="83"/>
  <c r="H26" i="83"/>
  <c r="H25" i="83"/>
  <c r="AS24" i="83"/>
  <c r="Y49" i="94" s="1"/>
  <c r="P22" i="83"/>
  <c r="Y59" i="94" s="1"/>
  <c r="AO18" i="83"/>
  <c r="AH18" i="83" s="1"/>
  <c r="AF5" i="83"/>
  <c r="AU4" i="83"/>
  <c r="AS4" i="83"/>
  <c r="C37" i="91"/>
  <c r="C36" i="91"/>
  <c r="C35" i="91"/>
  <c r="C34" i="91"/>
  <c r="H33" i="91"/>
  <c r="AS32" i="91"/>
  <c r="X62" i="94" s="1"/>
  <c r="H32" i="91"/>
  <c r="AL31" i="91"/>
  <c r="X60" i="94" s="1"/>
  <c r="H31" i="91"/>
  <c r="R30" i="91"/>
  <c r="H30" i="91"/>
  <c r="AS28" i="91"/>
  <c r="X61" i="94" s="1"/>
  <c r="H28" i="91"/>
  <c r="P27" i="91"/>
  <c r="AL27" i="91" s="1"/>
  <c r="H26" i="91"/>
  <c r="H25" i="91"/>
  <c r="AS24" i="91"/>
  <c r="X49" i="94" s="1"/>
  <c r="P22" i="91"/>
  <c r="X59" i="94" s="1"/>
  <c r="AO18" i="91"/>
  <c r="AH18" i="91"/>
  <c r="Y18" i="91"/>
  <c r="Y21" i="91" s="1"/>
  <c r="H27" i="91" s="1"/>
  <c r="P16" i="91"/>
  <c r="X58" i="94" s="1"/>
  <c r="F12" i="91"/>
  <c r="H24" i="91" s="1"/>
  <c r="AF5" i="91"/>
  <c r="AU4" i="91"/>
  <c r="AS4" i="91"/>
  <c r="C37" i="90"/>
  <c r="C36" i="90"/>
  <c r="C35" i="90"/>
  <c r="C34" i="90"/>
  <c r="H33" i="90"/>
  <c r="AS32" i="90"/>
  <c r="W62" i="94" s="1"/>
  <c r="H32" i="90"/>
  <c r="AL31" i="90"/>
  <c r="W60" i="94" s="1"/>
  <c r="H31" i="90"/>
  <c r="R30" i="90"/>
  <c r="P27" i="90" s="1"/>
  <c r="F12" i="90" s="1"/>
  <c r="H24" i="90" s="1"/>
  <c r="H30" i="90"/>
  <c r="AS28" i="90"/>
  <c r="W61" i="94" s="1"/>
  <c r="H28" i="90"/>
  <c r="H26" i="90"/>
  <c r="H25" i="90"/>
  <c r="AS24" i="90"/>
  <c r="W49" i="94" s="1"/>
  <c r="P22" i="90"/>
  <c r="W59" i="94" s="1"/>
  <c r="AO18" i="90"/>
  <c r="AH18" i="90" s="1"/>
  <c r="AF5" i="90"/>
  <c r="AU4" i="90"/>
  <c r="AS4" i="90"/>
  <c r="C37" i="80"/>
  <c r="C36" i="80"/>
  <c r="C35" i="80"/>
  <c r="C34" i="80"/>
  <c r="H33" i="80"/>
  <c r="AS32" i="80"/>
  <c r="V62" i="94" s="1"/>
  <c r="H32" i="80"/>
  <c r="R30" i="80"/>
  <c r="H30" i="80"/>
  <c r="AS28" i="80"/>
  <c r="V61" i="94" s="1"/>
  <c r="H28" i="80"/>
  <c r="P27" i="80"/>
  <c r="H26" i="80"/>
  <c r="H25" i="80"/>
  <c r="AS24" i="80"/>
  <c r="V49" i="94" s="1"/>
  <c r="H24" i="80"/>
  <c r="P22" i="80"/>
  <c r="V59" i="94" s="1"/>
  <c r="AO18" i="80"/>
  <c r="AH18" i="80"/>
  <c r="AL27" i="80" s="1"/>
  <c r="Y18" i="80"/>
  <c r="F12" i="80"/>
  <c r="AF5" i="80"/>
  <c r="AU4" i="80"/>
  <c r="AS4" i="80"/>
  <c r="C37" i="82"/>
  <c r="C36" i="82"/>
  <c r="C35" i="82"/>
  <c r="C34" i="82"/>
  <c r="H33" i="82"/>
  <c r="AS32" i="82"/>
  <c r="U62" i="94" s="1"/>
  <c r="H32" i="82"/>
  <c r="AL31" i="82"/>
  <c r="U60" i="94" s="1"/>
  <c r="R30" i="82"/>
  <c r="P27" i="82" s="1"/>
  <c r="F12" i="82" s="1"/>
  <c r="H24" i="82" s="1"/>
  <c r="H30" i="82"/>
  <c r="AS28" i="82"/>
  <c r="U61" i="94" s="1"/>
  <c r="H28" i="82"/>
  <c r="H26" i="82"/>
  <c r="H25" i="82"/>
  <c r="AS24" i="82"/>
  <c r="H31" i="82" s="1"/>
  <c r="P22" i="82"/>
  <c r="U59" i="94" s="1"/>
  <c r="AO18" i="82"/>
  <c r="AH18" i="82" s="1"/>
  <c r="AF5" i="82"/>
  <c r="AU4" i="82"/>
  <c r="AS4" i="82"/>
  <c r="C37" i="84"/>
  <c r="C36" i="84"/>
  <c r="C35" i="84"/>
  <c r="C34" i="84"/>
  <c r="H33" i="84"/>
  <c r="AS32" i="84"/>
  <c r="T62" i="94" s="1"/>
  <c r="H32" i="84"/>
  <c r="AL31" i="84"/>
  <c r="T60" i="94" s="1"/>
  <c r="H31" i="84"/>
  <c r="R30" i="84"/>
  <c r="P27" i="84" s="1"/>
  <c r="F12" i="84" s="1"/>
  <c r="H24" i="84" s="1"/>
  <c r="H30" i="84"/>
  <c r="AS28" i="84"/>
  <c r="T61" i="94" s="1"/>
  <c r="H28" i="84"/>
  <c r="H26" i="84"/>
  <c r="H25" i="84"/>
  <c r="AS24" i="84"/>
  <c r="T49" i="94" s="1"/>
  <c r="P22" i="84"/>
  <c r="T59" i="94" s="1"/>
  <c r="AO18" i="84"/>
  <c r="AH18" i="84" s="1"/>
  <c r="AF5" i="84"/>
  <c r="AU4" i="84"/>
  <c r="AS4" i="84"/>
  <c r="C37" i="81"/>
  <c r="C36" i="81"/>
  <c r="C35" i="81"/>
  <c r="C34" i="81"/>
  <c r="H33" i="81"/>
  <c r="AS32" i="81"/>
  <c r="S62" i="94" s="1"/>
  <c r="H32" i="81"/>
  <c r="AL31" i="81"/>
  <c r="S60" i="94" s="1"/>
  <c r="R30" i="81"/>
  <c r="H30" i="81"/>
  <c r="AS28" i="81"/>
  <c r="S61" i="94" s="1"/>
  <c r="H28" i="81"/>
  <c r="P27" i="81"/>
  <c r="F12" i="81" s="1"/>
  <c r="H24" i="81" s="1"/>
  <c r="H26" i="81"/>
  <c r="H25" i="81"/>
  <c r="AS24" i="81"/>
  <c r="H31" i="81" s="1"/>
  <c r="P22" i="81"/>
  <c r="S59" i="94" s="1"/>
  <c r="AO18" i="81"/>
  <c r="AH18" i="81" s="1"/>
  <c r="AF5" i="81"/>
  <c r="AU4" i="81"/>
  <c r="AS4" i="81"/>
  <c r="C37" i="79"/>
  <c r="C36" i="79"/>
  <c r="C35" i="79"/>
  <c r="C34" i="79"/>
  <c r="H33" i="79"/>
  <c r="AS32" i="79"/>
  <c r="R62" i="94" s="1"/>
  <c r="H32" i="79"/>
  <c r="AL31" i="79"/>
  <c r="R60" i="94" s="1"/>
  <c r="H31" i="79"/>
  <c r="R30" i="79"/>
  <c r="P27" i="79" s="1"/>
  <c r="H30" i="79"/>
  <c r="AS28" i="79"/>
  <c r="R61" i="94" s="1"/>
  <c r="H28" i="79"/>
  <c r="H26" i="79"/>
  <c r="H25" i="79"/>
  <c r="AS24" i="79"/>
  <c r="R49" i="94" s="1"/>
  <c r="P22" i="79"/>
  <c r="R59" i="94" s="1"/>
  <c r="AO18" i="79"/>
  <c r="AH18" i="79"/>
  <c r="Y18" i="79" s="1"/>
  <c r="AF5" i="79"/>
  <c r="AU4" i="79"/>
  <c r="AS4" i="79"/>
  <c r="C37" i="89"/>
  <c r="C36" i="89"/>
  <c r="C35" i="89"/>
  <c r="C34" i="89"/>
  <c r="H33" i="89"/>
  <c r="AS32" i="89"/>
  <c r="Q62" i="94" s="1"/>
  <c r="H32" i="89"/>
  <c r="AL31" i="89"/>
  <c r="Q60" i="94" s="1"/>
  <c r="R30" i="89"/>
  <c r="H30" i="89"/>
  <c r="AS28" i="89"/>
  <c r="Q61" i="94" s="1"/>
  <c r="H28" i="89"/>
  <c r="AL27" i="89"/>
  <c r="P27" i="89"/>
  <c r="H26" i="89"/>
  <c r="H25" i="89"/>
  <c r="AS24" i="89"/>
  <c r="Q49" i="94" s="1"/>
  <c r="P22" i="89"/>
  <c r="Q59" i="94" s="1"/>
  <c r="AO18" i="89"/>
  <c r="AH18" i="89"/>
  <c r="Y18" i="89"/>
  <c r="Y21" i="89" s="1"/>
  <c r="H27" i="89" s="1"/>
  <c r="P16" i="89"/>
  <c r="Q58" i="94" s="1"/>
  <c r="F12" i="89"/>
  <c r="H24" i="89" s="1"/>
  <c r="AF5" i="89"/>
  <c r="AU4" i="89"/>
  <c r="AS4" i="89"/>
  <c r="C37" i="88"/>
  <c r="C36" i="88"/>
  <c r="C35" i="88"/>
  <c r="C34" i="88"/>
  <c r="H33" i="88"/>
  <c r="AS32" i="88"/>
  <c r="P62" i="94" s="1"/>
  <c r="H32" i="88"/>
  <c r="AL31" i="88"/>
  <c r="P60" i="94" s="1"/>
  <c r="R30" i="88"/>
  <c r="P27" i="88" s="1"/>
  <c r="F12" i="88" s="1"/>
  <c r="H24" i="88" s="1"/>
  <c r="H30" i="88"/>
  <c r="AS28" i="88"/>
  <c r="P61" i="94" s="1"/>
  <c r="H28" i="88"/>
  <c r="H26" i="88"/>
  <c r="H25" i="88"/>
  <c r="AS24" i="88"/>
  <c r="P22" i="88"/>
  <c r="P59" i="94" s="1"/>
  <c r="AO18" i="88"/>
  <c r="AH18" i="88"/>
  <c r="Y18" i="88" s="1"/>
  <c r="AF5" i="88"/>
  <c r="AU4" i="88"/>
  <c r="AS4" i="88"/>
  <c r="C37" i="87"/>
  <c r="C36" i="87"/>
  <c r="C35" i="87"/>
  <c r="C34" i="87"/>
  <c r="H33" i="87"/>
  <c r="AS32" i="87"/>
  <c r="O62" i="94" s="1"/>
  <c r="H32" i="87"/>
  <c r="AL31" i="87"/>
  <c r="O60" i="94" s="1"/>
  <c r="R30" i="87"/>
  <c r="H30" i="87"/>
  <c r="AS28" i="87"/>
  <c r="O61" i="94" s="1"/>
  <c r="H28" i="87"/>
  <c r="P27" i="87"/>
  <c r="H26" i="87"/>
  <c r="H25" i="87"/>
  <c r="AS24" i="87"/>
  <c r="H31" i="87" s="1"/>
  <c r="P22" i="87"/>
  <c r="O59" i="94" s="1"/>
  <c r="AO18" i="87"/>
  <c r="AH18" i="87"/>
  <c r="F12" i="87"/>
  <c r="H24" i="87" s="1"/>
  <c r="AF5" i="87"/>
  <c r="AU4" i="87"/>
  <c r="AS4" i="87"/>
  <c r="C37" i="86"/>
  <c r="C36" i="86"/>
  <c r="C35" i="86"/>
  <c r="C34" i="86"/>
  <c r="H33" i="86"/>
  <c r="AS32" i="86"/>
  <c r="N62" i="94" s="1"/>
  <c r="H32" i="86"/>
  <c r="H31" i="86"/>
  <c r="R30" i="86"/>
  <c r="H30" i="86"/>
  <c r="AS28" i="86"/>
  <c r="N61" i="94" s="1"/>
  <c r="H28" i="86"/>
  <c r="P27" i="86"/>
  <c r="H26" i="86"/>
  <c r="H25" i="86"/>
  <c r="AS24" i="86"/>
  <c r="N49" i="94" s="1"/>
  <c r="H24" i="86"/>
  <c r="P22" i="86"/>
  <c r="N59" i="94" s="1"/>
  <c r="AO18" i="86"/>
  <c r="AH18" i="86" s="1"/>
  <c r="F12" i="86"/>
  <c r="AF5" i="86"/>
  <c r="AU4" i="86"/>
  <c r="AS4" i="86"/>
  <c r="C37" i="85"/>
  <c r="C36" i="85"/>
  <c r="C35" i="85"/>
  <c r="C34" i="85"/>
  <c r="H33" i="85"/>
  <c r="AS32" i="85"/>
  <c r="M62" i="94" s="1"/>
  <c r="H32" i="85"/>
  <c r="AL31" i="85"/>
  <c r="M60" i="94" s="1"/>
  <c r="R30" i="85"/>
  <c r="P27" i="85" s="1"/>
  <c r="F12" i="85" s="1"/>
  <c r="H24" i="85" s="1"/>
  <c r="H30" i="85"/>
  <c r="AS28" i="85"/>
  <c r="M61" i="94" s="1"/>
  <c r="H28" i="85"/>
  <c r="H26" i="85"/>
  <c r="H25" i="85"/>
  <c r="AS24" i="85"/>
  <c r="H31" i="85" s="1"/>
  <c r="P22" i="85"/>
  <c r="M59" i="94" s="1"/>
  <c r="AO18" i="85"/>
  <c r="AH18" i="85" s="1"/>
  <c r="AF5" i="85"/>
  <c r="AU4" i="85"/>
  <c r="AS4" i="85"/>
  <c r="C42" i="78"/>
  <c r="C41" i="78"/>
  <c r="C40" i="78"/>
  <c r="C39" i="78"/>
  <c r="H37" i="78"/>
  <c r="H33" i="78"/>
  <c r="AS32" i="78"/>
  <c r="L62" i="94" s="1"/>
  <c r="H32" i="78"/>
  <c r="R30" i="78"/>
  <c r="H30" i="78"/>
  <c r="AS28" i="78"/>
  <c r="L61" i="94" s="1"/>
  <c r="H28" i="78"/>
  <c r="P27" i="78"/>
  <c r="H26" i="78"/>
  <c r="H25" i="78"/>
  <c r="AS24" i="78"/>
  <c r="L49" i="94" s="1"/>
  <c r="P22" i="78"/>
  <c r="L59" i="94" s="1"/>
  <c r="AO18" i="78"/>
  <c r="AH18" i="78" s="1"/>
  <c r="F12" i="78"/>
  <c r="H36" i="78" s="1"/>
  <c r="AR6" i="78"/>
  <c r="AF5" i="78"/>
  <c r="AU4" i="78"/>
  <c r="AS4" i="78"/>
  <c r="C37" i="77"/>
  <c r="C36" i="77"/>
  <c r="C35" i="77"/>
  <c r="C34" i="77"/>
  <c r="H33" i="77"/>
  <c r="AS32" i="77"/>
  <c r="K62" i="94" s="1"/>
  <c r="H32" i="77"/>
  <c r="AL31" i="77"/>
  <c r="K60" i="94" s="1"/>
  <c r="R30" i="77"/>
  <c r="H30" i="77"/>
  <c r="AS28" i="77"/>
  <c r="K61" i="94" s="1"/>
  <c r="H28" i="77"/>
  <c r="P27" i="77"/>
  <c r="F12" i="77" s="1"/>
  <c r="H24" i="77" s="1"/>
  <c r="H26" i="77"/>
  <c r="H25" i="77"/>
  <c r="AS24" i="77"/>
  <c r="K49" i="94" s="1"/>
  <c r="P22" i="77"/>
  <c r="K59" i="94" s="1"/>
  <c r="AO18" i="77"/>
  <c r="AH18" i="77" s="1"/>
  <c r="AF5" i="77"/>
  <c r="AU4" i="77"/>
  <c r="AS4" i="77"/>
  <c r="C37" i="76"/>
  <c r="C36" i="76"/>
  <c r="C35" i="76"/>
  <c r="C34" i="76"/>
  <c r="H33" i="76"/>
  <c r="AS32" i="76"/>
  <c r="J62" i="94" s="1"/>
  <c r="H32" i="76"/>
  <c r="AL31" i="76"/>
  <c r="J60" i="94" s="1"/>
  <c r="H31" i="76"/>
  <c r="R30" i="76"/>
  <c r="P27" i="76" s="1"/>
  <c r="H30" i="76"/>
  <c r="AS28" i="76"/>
  <c r="J61" i="94" s="1"/>
  <c r="H28" i="76"/>
  <c r="H26" i="76"/>
  <c r="H25" i="76"/>
  <c r="AS24" i="76"/>
  <c r="J49" i="94" s="1"/>
  <c r="P22" i="76"/>
  <c r="J59" i="94" s="1"/>
  <c r="AO18" i="76"/>
  <c r="AH18" i="76"/>
  <c r="Y18" i="76" s="1"/>
  <c r="AF5" i="76"/>
  <c r="AU4" i="76"/>
  <c r="AS4" i="76"/>
  <c r="C37" i="75"/>
  <c r="C36" i="75"/>
  <c r="C35" i="75"/>
  <c r="C34" i="75"/>
  <c r="H33" i="75"/>
  <c r="AS32" i="75"/>
  <c r="I62" i="94" s="1"/>
  <c r="H32" i="75"/>
  <c r="AL31" i="75"/>
  <c r="I60" i="94" s="1"/>
  <c r="R30" i="75"/>
  <c r="H30" i="75"/>
  <c r="AS28" i="75"/>
  <c r="I61" i="94" s="1"/>
  <c r="H28" i="75"/>
  <c r="AL27" i="75"/>
  <c r="P27" i="75"/>
  <c r="H26" i="75"/>
  <c r="H25" i="75"/>
  <c r="AS24" i="75"/>
  <c r="I49" i="94" s="1"/>
  <c r="P22" i="75"/>
  <c r="I59" i="94" s="1"/>
  <c r="AO18" i="75"/>
  <c r="AH18" i="75"/>
  <c r="Y18" i="75"/>
  <c r="Y21" i="75" s="1"/>
  <c r="H27" i="75" s="1"/>
  <c r="P16" i="75"/>
  <c r="I58" i="94" s="1"/>
  <c r="F12" i="75"/>
  <c r="H24" i="75" s="1"/>
  <c r="AF5" i="75"/>
  <c r="AU4" i="75"/>
  <c r="AS4" i="75"/>
  <c r="C37" i="74"/>
  <c r="C36" i="74"/>
  <c r="C35" i="74"/>
  <c r="C34" i="74"/>
  <c r="H33" i="74"/>
  <c r="AS32" i="74"/>
  <c r="H62" i="94" s="1"/>
  <c r="H32" i="74"/>
  <c r="R30" i="74"/>
  <c r="P27" i="74" s="1"/>
  <c r="F12" i="74" s="1"/>
  <c r="H24" i="74" s="1"/>
  <c r="H30" i="74"/>
  <c r="AS28" i="74"/>
  <c r="H61" i="94" s="1"/>
  <c r="H28" i="74"/>
  <c r="H26" i="74"/>
  <c r="H25" i="74"/>
  <c r="AS24" i="74"/>
  <c r="P22" i="74"/>
  <c r="H59" i="94" s="1"/>
  <c r="AO18" i="74"/>
  <c r="AH18" i="74"/>
  <c r="Y18" i="74" s="1"/>
  <c r="AF5" i="74"/>
  <c r="AU4" i="74"/>
  <c r="AS4" i="74"/>
  <c r="C37" i="2"/>
  <c r="C36" i="2"/>
  <c r="C35" i="2"/>
  <c r="C34" i="2"/>
  <c r="H33" i="2"/>
  <c r="AS32" i="2"/>
  <c r="G62" i="94" s="1"/>
  <c r="H32" i="2"/>
  <c r="AL31" i="2"/>
  <c r="G60" i="94" s="1"/>
  <c r="R30" i="2"/>
  <c r="H30" i="2"/>
  <c r="AS28" i="2"/>
  <c r="G61" i="94" s="1"/>
  <c r="H28" i="2"/>
  <c r="P27" i="2"/>
  <c r="F12" i="2" s="1"/>
  <c r="H24" i="2" s="1"/>
  <c r="H26" i="2"/>
  <c r="H25" i="2"/>
  <c r="AS24" i="2"/>
  <c r="H31" i="2" s="1"/>
  <c r="P22" i="2"/>
  <c r="G59" i="94" s="1"/>
  <c r="AO18" i="2"/>
  <c r="AH18" i="2"/>
  <c r="AF5" i="2"/>
  <c r="AU4" i="2"/>
  <c r="AS4" i="2"/>
  <c r="A28" i="95"/>
  <c r="AS17" i="78" l="1"/>
  <c r="AL27" i="78"/>
  <c r="Y18" i="78"/>
  <c r="AL27" i="82"/>
  <c r="Y18" i="82"/>
  <c r="S15" i="94"/>
  <c r="S11" i="94"/>
  <c r="S17" i="94"/>
  <c r="S13" i="94"/>
  <c r="S12" i="94"/>
  <c r="S18" i="94"/>
  <c r="S10" i="94"/>
  <c r="L26" i="94"/>
  <c r="L27" i="94" s="1"/>
  <c r="T11" i="94"/>
  <c r="T12" i="94"/>
  <c r="T17" i="94"/>
  <c r="T13" i="94"/>
  <c r="T10" i="94"/>
  <c r="T18" i="94"/>
  <c r="AL27" i="76"/>
  <c r="F12" i="76"/>
  <c r="H24" i="76" s="1"/>
  <c r="Y21" i="78"/>
  <c r="H27" i="78" s="1"/>
  <c r="P16" i="78"/>
  <c r="L58" i="94" s="1"/>
  <c r="Y21" i="76"/>
  <c r="H27" i="76" s="1"/>
  <c r="P16" i="76"/>
  <c r="J58" i="94" s="1"/>
  <c r="L47" i="94"/>
  <c r="H29" i="78"/>
  <c r="AL31" i="78"/>
  <c r="L60" i="94" s="1"/>
  <c r="H29" i="89"/>
  <c r="Q47" i="94"/>
  <c r="Y18" i="84"/>
  <c r="AL27" i="84"/>
  <c r="X47" i="94"/>
  <c r="H29" i="91"/>
  <c r="M27" i="94"/>
  <c r="V27" i="94"/>
  <c r="J26" i="94"/>
  <c r="J27" i="94" s="1"/>
  <c r="R15" i="94"/>
  <c r="R11" i="94"/>
  <c r="R16" i="94"/>
  <c r="R12" i="94"/>
  <c r="R17" i="94"/>
  <c r="R13" i="94"/>
  <c r="R9" i="94"/>
  <c r="R63" i="94" s="1"/>
  <c r="R18" i="94"/>
  <c r="R14" i="94"/>
  <c r="R10" i="94"/>
  <c r="Y18" i="81"/>
  <c r="AL27" i="81"/>
  <c r="L63" i="94"/>
  <c r="AA36" i="94"/>
  <c r="G35" i="94"/>
  <c r="AA35" i="94" s="1"/>
  <c r="J16" i="94"/>
  <c r="J12" i="94"/>
  <c r="J17" i="94"/>
  <c r="J13" i="94"/>
  <c r="J18" i="94"/>
  <c r="J14" i="94"/>
  <c r="J10" i="94"/>
  <c r="J9" i="94"/>
  <c r="J63" i="94" s="1"/>
  <c r="J15" i="94"/>
  <c r="J11" i="94"/>
  <c r="Y21" i="74"/>
  <c r="H27" i="74" s="1"/>
  <c r="P16" i="74"/>
  <c r="H58" i="94" s="1"/>
  <c r="Y18" i="92"/>
  <c r="AL27" i="92"/>
  <c r="P27" i="94"/>
  <c r="Z26" i="94"/>
  <c r="V12" i="94"/>
  <c r="V18" i="94"/>
  <c r="V10" i="94"/>
  <c r="V17" i="94"/>
  <c r="V13" i="94"/>
  <c r="V11" i="94"/>
  <c r="L17" i="94"/>
  <c r="L13" i="94"/>
  <c r="L18" i="94"/>
  <c r="L10" i="94"/>
  <c r="L11" i="94"/>
  <c r="L12" i="94"/>
  <c r="X17" i="94"/>
  <c r="X13" i="94"/>
  <c r="X9" i="94"/>
  <c r="X63" i="94" s="1"/>
  <c r="X18" i="94"/>
  <c r="X14" i="94"/>
  <c r="X10" i="94"/>
  <c r="X15" i="94"/>
  <c r="X11" i="94"/>
  <c r="X16" i="94"/>
  <c r="X12" i="94"/>
  <c r="Y18" i="77"/>
  <c r="AL27" i="77"/>
  <c r="Z27" i="94"/>
  <c r="Y17" i="94"/>
  <c r="Y13" i="94"/>
  <c r="Y9" i="94"/>
  <c r="Y63" i="94" s="1"/>
  <c r="Y10" i="94"/>
  <c r="Y15" i="94"/>
  <c r="Y11" i="94"/>
  <c r="Y18" i="94"/>
  <c r="Y16" i="94"/>
  <c r="Y12" i="94"/>
  <c r="Y14" i="94"/>
  <c r="H31" i="74"/>
  <c r="H49" i="94"/>
  <c r="Y21" i="79"/>
  <c r="H27" i="79" s="1"/>
  <c r="P16" i="79"/>
  <c r="R58" i="94" s="1"/>
  <c r="O26" i="94"/>
  <c r="O27" i="94" s="1"/>
  <c r="G19" i="94"/>
  <c r="I41" i="94"/>
  <c r="I19" i="94" s="1"/>
  <c r="U16" i="94"/>
  <c r="U12" i="94"/>
  <c r="U17" i="94"/>
  <c r="U13" i="94"/>
  <c r="U9" i="94"/>
  <c r="U63" i="94" s="1"/>
  <c r="U18" i="94"/>
  <c r="U14" i="94"/>
  <c r="U10" i="94"/>
  <c r="U15" i="94"/>
  <c r="U11" i="94"/>
  <c r="Y21" i="88"/>
  <c r="H27" i="88" s="1"/>
  <c r="P16" i="88"/>
  <c r="P58" i="94" s="1"/>
  <c r="Y18" i="83"/>
  <c r="AL27" i="83"/>
  <c r="S63" i="94"/>
  <c r="P26" i="94"/>
  <c r="H15" i="94"/>
  <c r="H11" i="94"/>
  <c r="H16" i="94"/>
  <c r="H12" i="94"/>
  <c r="H17" i="94"/>
  <c r="H13" i="94"/>
  <c r="H18" i="94"/>
  <c r="H10" i="94"/>
  <c r="N17" i="94"/>
  <c r="N13" i="94"/>
  <c r="N18" i="94"/>
  <c r="N10" i="94"/>
  <c r="N11" i="94"/>
  <c r="N12" i="94"/>
  <c r="Z17" i="94"/>
  <c r="Z13" i="94"/>
  <c r="Z18" i="94"/>
  <c r="Z10" i="94"/>
  <c r="Z11" i="94"/>
  <c r="Z12" i="94"/>
  <c r="AL27" i="79"/>
  <c r="F12" i="79"/>
  <c r="H24" i="79" s="1"/>
  <c r="Y18" i="2"/>
  <c r="AL27" i="2"/>
  <c r="Y18" i="90"/>
  <c r="AL27" i="90"/>
  <c r="T63" i="94"/>
  <c r="S26" i="94"/>
  <c r="S27" i="94" s="1"/>
  <c r="K16" i="94"/>
  <c r="K12" i="94"/>
  <c r="K17" i="94"/>
  <c r="K13" i="94"/>
  <c r="K9" i="94"/>
  <c r="K63" i="94" s="1"/>
  <c r="K18" i="94"/>
  <c r="K14" i="94"/>
  <c r="K10" i="94"/>
  <c r="K15" i="94"/>
  <c r="K11" i="94"/>
  <c r="W16" i="94"/>
  <c r="W12" i="94"/>
  <c r="W17" i="94"/>
  <c r="W13" i="94"/>
  <c r="W9" i="94"/>
  <c r="W63" i="94" s="1"/>
  <c r="W18" i="94"/>
  <c r="W14" i="94"/>
  <c r="W10" i="94"/>
  <c r="W15" i="94"/>
  <c r="W11" i="94"/>
  <c r="Y18" i="85"/>
  <c r="AL27" i="85"/>
  <c r="Y21" i="80"/>
  <c r="H27" i="80" s="1"/>
  <c r="P16" i="80"/>
  <c r="V58" i="94" s="1"/>
  <c r="V63" i="94"/>
  <c r="T27" i="94"/>
  <c r="H26" i="94"/>
  <c r="H27" i="94" s="1"/>
  <c r="T26" i="94"/>
  <c r="R26" i="94"/>
  <c r="R27" i="94" s="1"/>
  <c r="M17" i="94"/>
  <c r="M13" i="94"/>
  <c r="M18" i="94"/>
  <c r="M11" i="94"/>
  <c r="M10" i="94"/>
  <c r="M12" i="94"/>
  <c r="P18" i="94"/>
  <c r="P14" i="94"/>
  <c r="P10" i="94"/>
  <c r="P16" i="94"/>
  <c r="P12" i="94"/>
  <c r="P15" i="94"/>
  <c r="P11" i="94"/>
  <c r="P17" i="94"/>
  <c r="P13" i="94"/>
  <c r="P9" i="94"/>
  <c r="P63" i="94" s="1"/>
  <c r="Y18" i="87"/>
  <c r="AL27" i="87"/>
  <c r="H29" i="75"/>
  <c r="I47" i="94"/>
  <c r="Y18" i="86"/>
  <c r="AL27" i="86"/>
  <c r="P49" i="94"/>
  <c r="H31" i="88"/>
  <c r="V47" i="94"/>
  <c r="H29" i="80"/>
  <c r="AL31" i="80"/>
  <c r="V60" i="94" s="1"/>
  <c r="Z63" i="94"/>
  <c r="I27" i="94"/>
  <c r="U27" i="94"/>
  <c r="I26" i="94"/>
  <c r="U26" i="94"/>
  <c r="Q18" i="94"/>
  <c r="Q14" i="94"/>
  <c r="Q10" i="94"/>
  <c r="Q11" i="94"/>
  <c r="Q15" i="94"/>
  <c r="Q16" i="94"/>
  <c r="Q12" i="94"/>
  <c r="Q9" i="94"/>
  <c r="Q63" i="94" s="1"/>
  <c r="Q17" i="94"/>
  <c r="Q13" i="94"/>
  <c r="AL27" i="74"/>
  <c r="H24" i="78"/>
  <c r="H31" i="78"/>
  <c r="AL27" i="88"/>
  <c r="H31" i="80"/>
  <c r="G49" i="94"/>
  <c r="S49" i="94"/>
  <c r="H31" i="75"/>
  <c r="H31" i="89"/>
  <c r="G26" i="94"/>
  <c r="G27" i="94" s="1"/>
  <c r="AA43" i="94"/>
  <c r="U49" i="94"/>
  <c r="H31" i="77"/>
  <c r="O42" i="94"/>
  <c r="O41" i="94" s="1"/>
  <c r="O19" i="94" s="1"/>
  <c r="AA23" i="94"/>
  <c r="M49" i="94"/>
  <c r="N26" i="94"/>
  <c r="N27" i="94" s="1"/>
  <c r="AA37" i="94"/>
  <c r="AA27" i="94" l="1"/>
  <c r="S47" i="94"/>
  <c r="H29" i="81"/>
  <c r="Y21" i="90"/>
  <c r="H27" i="90" s="1"/>
  <c r="P16" i="90"/>
  <c r="W58" i="94" s="1"/>
  <c r="P16" i="81"/>
  <c r="S58" i="94" s="1"/>
  <c r="Y21" i="81"/>
  <c r="H27" i="81" s="1"/>
  <c r="AA49" i="94"/>
  <c r="G47" i="94"/>
  <c r="H29" i="2"/>
  <c r="Y21" i="2"/>
  <c r="H27" i="2" s="1"/>
  <c r="P16" i="2"/>
  <c r="G58" i="94" s="1"/>
  <c r="K47" i="94"/>
  <c r="H29" i="77"/>
  <c r="P16" i="86"/>
  <c r="N58" i="94" s="1"/>
  <c r="Y21" i="86"/>
  <c r="H27" i="86" s="1"/>
  <c r="H29" i="83"/>
  <c r="Y47" i="94"/>
  <c r="AL31" i="92"/>
  <c r="Z60" i="94" s="1"/>
  <c r="Z47" i="94"/>
  <c r="H29" i="92"/>
  <c r="O18" i="94"/>
  <c r="O14" i="94"/>
  <c r="O10" i="94"/>
  <c r="O15" i="94"/>
  <c r="O11" i="94"/>
  <c r="O16" i="94"/>
  <c r="O12" i="94"/>
  <c r="O17" i="94"/>
  <c r="O13" i="94"/>
  <c r="O9" i="94"/>
  <c r="O63" i="94" s="1"/>
  <c r="Y21" i="83"/>
  <c r="H27" i="83" s="1"/>
  <c r="P16" i="83"/>
  <c r="Y58" i="94" s="1"/>
  <c r="P16" i="92"/>
  <c r="Z58" i="94" s="1"/>
  <c r="Y21" i="92"/>
  <c r="H27" i="92" s="1"/>
  <c r="T47" i="94"/>
  <c r="H29" i="84"/>
  <c r="J47" i="94"/>
  <c r="H29" i="76"/>
  <c r="P47" i="94"/>
  <c r="H29" i="88"/>
  <c r="P16" i="77"/>
  <c r="K58" i="94" s="1"/>
  <c r="Y21" i="77"/>
  <c r="H27" i="77" s="1"/>
  <c r="R47" i="94"/>
  <c r="H29" i="79"/>
  <c r="H47" i="94"/>
  <c r="H29" i="74"/>
  <c r="AL31" i="74"/>
  <c r="H60" i="94" s="1"/>
  <c r="I16" i="94"/>
  <c r="I12" i="94"/>
  <c r="I17" i="94"/>
  <c r="I13" i="94"/>
  <c r="I9" i="94"/>
  <c r="I63" i="94" s="1"/>
  <c r="I18" i="94"/>
  <c r="I14" i="94"/>
  <c r="I10" i="94"/>
  <c r="I15" i="94"/>
  <c r="I11" i="94"/>
  <c r="P16" i="84"/>
  <c r="T58" i="94" s="1"/>
  <c r="Y21" i="84"/>
  <c r="H27" i="84" s="1"/>
  <c r="AA42" i="94"/>
  <c r="AL31" i="86"/>
  <c r="N60" i="94" s="1"/>
  <c r="N47" i="94"/>
  <c r="H29" i="86"/>
  <c r="Y21" i="87"/>
  <c r="H27" i="87" s="1"/>
  <c r="P16" i="87"/>
  <c r="O58" i="94" s="1"/>
  <c r="AA41" i="94"/>
  <c r="H29" i="85"/>
  <c r="M47" i="94"/>
  <c r="G15" i="94"/>
  <c r="AA15" i="94" s="1"/>
  <c r="M64" i="95" s="1"/>
  <c r="M41" i="98" s="1"/>
  <c r="G11" i="94"/>
  <c r="AA19" i="94"/>
  <c r="G17" i="94"/>
  <c r="G13" i="94"/>
  <c r="G9" i="94"/>
  <c r="G16" i="94"/>
  <c r="AA16" i="94" s="1"/>
  <c r="M65" i="95" s="1"/>
  <c r="M42" i="98" s="1"/>
  <c r="G12" i="94"/>
  <c r="G18" i="94"/>
  <c r="G14" i="94"/>
  <c r="G10" i="94"/>
  <c r="P16" i="82"/>
  <c r="U58" i="94" s="1"/>
  <c r="Y21" i="82"/>
  <c r="H27" i="82" s="1"/>
  <c r="W47" i="94"/>
  <c r="H29" i="90"/>
  <c r="H29" i="87"/>
  <c r="O47" i="94"/>
  <c r="AA26" i="94"/>
  <c r="P16" i="85"/>
  <c r="M58" i="94" s="1"/>
  <c r="Y21" i="85"/>
  <c r="H27" i="85" s="1"/>
  <c r="U47" i="94"/>
  <c r="H29" i="82"/>
  <c r="AA10" i="94" l="1"/>
  <c r="H64" i="95" s="1"/>
  <c r="H41" i="98" s="1"/>
  <c r="AA18" i="94"/>
  <c r="M67" i="95" s="1"/>
  <c r="M44" i="98" s="1"/>
  <c r="AA12" i="94"/>
  <c r="H66" i="95" s="1"/>
  <c r="H43" i="98" s="1"/>
  <c r="AA47" i="94"/>
  <c r="AA14" i="94"/>
  <c r="M63" i="95" s="1"/>
  <c r="M40" i="98" s="1"/>
  <c r="G63" i="94"/>
  <c r="AA9" i="94"/>
  <c r="AA11" i="94"/>
  <c r="H65" i="95" s="1"/>
  <c r="H42" i="98" s="1"/>
  <c r="AA13" i="94"/>
  <c r="H67" i="95" s="1"/>
  <c r="H44" i="98" s="1"/>
  <c r="AA17" i="94"/>
  <c r="M66" i="95" s="1"/>
  <c r="M43" i="98"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<sst xmlns="http://schemas.openxmlformats.org/spreadsheetml/2006/main" count="3306" uniqueCount="452">
  <si>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</si>
  <si>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</si>
  <si>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</si>
  <si>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</si>
  <si>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</si>
  <si>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</si>
  <si>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</si>
  <si>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</si>
  <si>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</si>
  <si>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</si>
  <si>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</si>
  <si>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</si>
  <si>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</si>
  <si>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</si>
  <si>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</si>
  <si>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</si>
  <si>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</si>
  <si>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</si>
  <si>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</si>
  <si>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</si>
  <si>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</si>
  <si>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</si>
  <si>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</si>
  <si>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</si>
  <si>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</si>
  <si>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</si>
  <si>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</si>
  <si>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</si>
  <si>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</si>
  <si>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</si>
  <si>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t>
    <phoneticPr fontId="3"/>
  </si>
  <si>
    <t/>
  </si>
  <si>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</si>
  <si>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</si>
  <si>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令和8年6月15日</t>
  </si>
  <si>
    <t>横浜市長</t>
    <rPh sb="0" eb="4">
      <t>ヨコハマシチョウ</t>
    </rPh>
    <phoneticPr fontId="3"/>
  </si>
  <si>
    <t>殿</t>
    <rPh sb="0" eb="1">
      <t>ドノ</t>
    </rPh>
    <phoneticPr fontId="3"/>
  </si>
  <si>
    <t>提出者</t>
    <phoneticPr fontId="3"/>
  </si>
  <si>
    <t>　住　所</t>
    <rPh sb="1" eb="2">
      <t>ジュウ</t>
    </rPh>
    <rPh sb="3" eb="4">
      <t>トコロ</t>
    </rPh>
    <phoneticPr fontId="3"/>
  </si>
  <si>
    <t>東京都港区芝４－８－２　TCGビル　8階</t>
  </si>
  <si>
    <t>　氏　名</t>
    <rPh sb="1" eb="2">
      <t>シ</t>
    </rPh>
    <rPh sb="3" eb="4">
      <t>メイ</t>
    </rPh>
    <phoneticPr fontId="3"/>
  </si>
  <si>
    <t>青木あすなろ建設株式会社　東京建築本店
取締役本店長　伊藤　理仁</t>
  </si>
  <si>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</si>
  <si>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</si>
  <si>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０３－５４１９―１０２１</t>
  </si>
  <si>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</si>
  <si>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</si>
  <si>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青木あすなろ建設株式会社　東京建築本店</t>
  </si>
  <si>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</si>
  <si>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</si>
  <si>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</si>
  <si>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</si>
  <si>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</si>
  <si>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</si>
  <si>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Ｄ－建設業</t>
  </si>
  <si>
    <t>(具体的には）</t>
    <rPh sb="1" eb="4">
      <t>グタイテキ</t>
    </rPh>
    <phoneticPr fontId="3"/>
  </si>
  <si>
    <t>D 建設業［０６ー総合建設業］</t>
  </si>
  <si>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</si>
  <si>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</si>
  <si>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</si>
  <si>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</si>
  <si>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</si>
  <si>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</si>
  <si>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</si>
  <si>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</si>
  <si>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</si>
  <si>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</si>
  <si>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</si>
  <si>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</si>
  <si>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</si>
  <si>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</si>
  <si>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全　社：　91,024　百万円　　東京建築本店：　27,763　百万円</t>
  </si>
  <si>
    <t>③</t>
    <phoneticPr fontId="3"/>
  </si>
  <si>
    <t>従業員数</t>
    <rPh sb="0" eb="3">
      <t>ジュウギョウイン</t>
    </rPh>
    <rPh sb="3" eb="4">
      <t>スウ</t>
    </rPh>
    <phoneticPr fontId="3"/>
  </si>
  <si>
    <t>全　社：　　1018　人</t>
  </si>
  <si>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</si>
  <si>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</si>
  <si>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</si>
  <si>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</si>
  <si>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</si>
  <si>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</si>
  <si>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</si>
  <si>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</si>
  <si>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</si>
  <si>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</si>
  <si>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</si>
  <si>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</si>
  <si>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</si>
  <si>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</si>
  <si>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</si>
  <si>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</si>
  <si>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</si>
  <si>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</si>
  <si>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</si>
  <si>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</si>
  <si>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</si>
  <si>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</si>
  <si>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</si>
  <si>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</si>
  <si>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</si>
  <si>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</si>
  <si>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</si>
  <si>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</si>
  <si>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</si>
  <si>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</si>
  <si>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</si>
  <si>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</si>
  <si>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</si>
  <si>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</si>
  <si>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</si>
  <si>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</si>
  <si>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</si>
  <si>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</si>
  <si>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</si>
  <si>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</si>
  <si>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</si>
  <si>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</si>
  <si>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</si>
  <si>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</si>
  <si>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</si>
  <si>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</si>
  <si>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</si>
  <si>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</si>
  <si>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</si>
  <si>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</si>
  <si>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</si>
  <si>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</si>
  <si>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</si>
  <si>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</si>
  <si>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</si>
  <si>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</si>
  <si>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</si>
  <si>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</si>
  <si>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</si>
  <si>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</si>
  <si>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</si>
  <si>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</si>
  <si>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</si>
  <si>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</si>
  <si>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</si>
  <si>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</si>
  <si>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</si>
  <si>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</si>
  <si>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</si>
  <si>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</si>
  <si>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</si>
  <si>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</si>
  <si>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</si>
  <si>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</si>
  <si>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</si>
  <si>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</si>
  <si>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</si>
  <si>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</si>
  <si>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</si>
  <si>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</si>
  <si>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</si>
  <si>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</si>
  <si>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</si>
  <si>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</si>
  <si>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</si>
  <si>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</si>
  <si>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</si>
  <si>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</si>
  <si>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</si>
  <si>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</si>
  <si>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</si>
  <si>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</si>
  <si>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</si>
  <si>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</si>
  <si>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</si>
  <si>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</si>
  <si>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</si>
  <si>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</si>
  <si>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</si>
  <si>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</si>
  <si>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</si>
  <si>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</si>
  <si>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</si>
  <si>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</si>
  <si>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</si>
  <si>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</si>
  <si>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</si>
  <si>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</si>
  <si>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</si>
  <si>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</si>
  <si>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</si>
  <si>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</si>
  <si>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</si>
  <si>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</si>
  <si>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</si>
  <si>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</si>
  <si>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</si>
  <si>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</si>
  <si>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</si>
  <si>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</si>
  <si>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</si>
  <si>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</si>
  <si>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</si>
  <si>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</si>
  <si>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</si>
  <si>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</si>
  <si>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</si>
  <si>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</si>
  <si>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</si>
  <si>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</si>
  <si>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</si>
  <si>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</si>
  <si>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</si>
  <si>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</si>
  <si>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</si>
  <si>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</si>
  <si>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</si>
  <si>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</si>
  <si>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</si>
  <si>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</si>
  <si>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</si>
  <si>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</si>
  <si>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</si>
  <si>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</si>
  <si>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</si>
  <si>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</si>
  <si>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</si>
  <si>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</si>
  <si>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</si>
  <si>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</si>
  <si>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</si>
  <si>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</si>
  <si>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</si>
  <si>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</si>
  <si>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</si>
  <si>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</si>
  <si>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</si>
  <si>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</si>
  <si>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</si>
  <si>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</si>
  <si>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</si>
  <si>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</si>
  <si>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</si>
  <si>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</si>
  <si>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</si>
  <si>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</si>
  <si>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</si>
  <si>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</si>
  <si>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</si>
  <si>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</si>
  <si>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</si>
  <si>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</si>
  <si>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</si>
  <si>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</si>
  <si>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</si>
  <si>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</si>
  <si>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</si>
  <si>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</si>
  <si>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</si>
  <si>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</si>
  <si>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</si>
  <si>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</si>
  <si>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</si>
  <si>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</si>
  <si>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</si>
  <si>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</si>
  <si>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</si>
  <si>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</si>
  <si>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</si>
  <si>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</si>
  <si>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</si>
  <si>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</si>
  <si>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</si>
  <si>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</si>
  <si>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</si>
  <si>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</si>
  <si>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</si>
  <si>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</si>
  <si>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</si>
  <si>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</si>
  <si>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</si>
  <si>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</si>
  <si>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</si>
  <si>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</si>
  <si>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</si>
  <si>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</si>
  <si>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</si>
  <si>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</si>
  <si>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</si>
  <si>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</si>
  <si>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</si>
  <si>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</si>
  <si>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</si>
  <si>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</si>
  <si>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</si>
  <si>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</si>
  <si>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</si>
  <si>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</si>
  <si>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</si>
  <si>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</si>
  <si>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</si>
  <si>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</si>
  <si>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</si>
  <si>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</si>
  <si>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</si>
  <si>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</si>
  <si>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</si>
  <si>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</si>
  <si>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</si>
  <si>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</si>
  <si>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</si>
  <si>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</si>
  <si>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</si>
  <si>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</si>
  <si>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</si>
  <si>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</si>
  <si>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</si>
  <si>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</si>
  <si>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</si>
  <si>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</si>
  <si>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</si>
  <si>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</si>
  <si>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</si>
  <si>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</si>
  <si>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</si>
  <si>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</si>
  <si>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</si>
  <si>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</si>
  <si>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</si>
  <si>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</si>
  <si>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</si>
  <si>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</si>
  <si>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</si>
  <si>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</si>
  <si>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</si>
  <si>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</si>
  <si>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</si>
  <si>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</si>
  <si>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</si>
  <si>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</si>
  <si>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</si>
  <si>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</si>
  <si>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</si>
  <si>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</si>
  <si>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</si>
  <si>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</si>
  <si>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</si>
  <si>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</si>
  <si>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</si>
  <si>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</si>
  <si>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</si>
  <si>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</si>
  <si>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</si>
  <si>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</si>
  <si>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</si>
  <si>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</si>
  <si>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</si>
  <si>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</si>
  <si>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</si>
  <si>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</si>
  <si>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</si>
  <si>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</si>
  <si>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</si>
  <si>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</si>
  <si>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</si>
  <si>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</si>
  <si>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</si>
  <si>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</si>
  <si>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</si>
  <si>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</si>
  <si>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</si>
  <si>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</si>
  <si>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</si>
  <si>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</si>
  <si>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</si>
  <si>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</si>
  <si>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</si>
  <si>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</si>
  <si>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</si>
  <si>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</si>
  <si>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</si>
  <si>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</si>
  <si>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</si>
  <si>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</si>
  <si>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</si>
  <si>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</si>
  <si>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</si>
  <si>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</si>
  <si>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</si>
  <si>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</si>
  <si>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</si>
  <si>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</si>
  <si>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</si>
  <si>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</si>
  <si>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</si>
  <si>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</si>
  <si>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</si>
  <si>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</si>
  <si>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</si>
  <si>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</si>
  <si>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</si>
  <si>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</si>
  <si>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</si>
  <si>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</si>
  <si>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</si>
  <si>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</si>
  <si>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</si>
  <si>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</si>
  <si>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</si>
  <si>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</si>
  <si>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</si>
  <si>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</si>
  <si>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</si>
  <si>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</si>
  <si>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</si>
  <si>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</si>
  <si>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</si>
  <si>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</si>
  <si>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</si>
  <si>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</si>
  <si>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</si>
  <si>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</si>
  <si>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</si>
  <si>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</si>
  <si>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</si>
  <si>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</si>
  <si>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</si>
  <si>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</si>
  <si>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</si>
  <si>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</si>
  <si>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</si>
  <si>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</si>
  <si>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</si>
  <si>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</si>
  <si>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</si>
  <si>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</si>
  <si>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</si>
  <si>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</si>
  <si>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</si>
  <si>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</si>
  <si>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</si>
  <si>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</si>
  <si>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</si>
  <si>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</si>
  <si>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</si>
  <si>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</si>
  <si>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</si>
  <si>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</si>
  <si>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</si>
  <si>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</si>
  <si>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</si>
  <si>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</si>
  <si>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</si>
  <si>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</si>
  <si>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</si>
  <si>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</si>
  <si>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03-5439-8523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</si>
</sst>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0" xfId="0" applyFont="1" applyAlignment="1">
      <alignment vertical="top" wrapText="1"/>
    </xf>
    <xf numFmtId="0" fontId="4" fillId="0" borderId="17" xfId="0" applyFont="1" applyBorder="1" applyAlignment="1">
      <alignment vertical="top" wrapText="1"/>
    </xf>
    <xf numFmtId="0" fontId="2" fillId="0" borderId="23" xfId="4"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0" xfId="4" applyFont="1" applyAlignment="1">
      <alignment horizontal="center"/>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0" fillId="0" borderId="33" xfId="4" applyFont="1" applyBorder="1" applyAlignment="1">
      <alignment vertical="top"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4" fillId="0" borderId="77" xfId="4"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0" fillId="0" borderId="14" xfId="0" applyFont="1" applyBorder="1" applyAlignment="1">
      <alignment horizontal="center" vertical="center" wrapText="1"/>
    </xf>
    <xf numFmtId="0" fontId="0" fillId="0" borderId="15" xfId="0"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49" fontId="23" fillId="0" borderId="25" xfId="4" applyNumberFormat="1" applyFont="1" applyBorder="1" applyAlignment="1">
      <alignment horizontal="center" vertical="center"/>
    </xf>
    <xf numFmtId="49" fontId="0" fillId="0" borderId="52" xfId="0" applyNumberFormat="1" applyBorder="1" applyAlignment="1">
      <alignment horizontal="center" vertical="center"/>
    </xf>
    <xf numFmtId="0" fontId="1" fillId="0" borderId="0" xfId="0" applyFont="1" applyAlignment="1">
      <alignment horizontal="center"/>
    </xf>
    <xf numFmtId="0" fontId="5" fillId="0" borderId="33" xfId="4" applyFont="1" applyBorder="1" applyAlignment="1">
      <alignment horizontal="center"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1" fillId="0" borderId="52" xfId="0" applyNumberFormat="1"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1" fillId="0" borderId="23"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1" fillId="0" borderId="15" xfId="0" applyFont="1" applyBorder="1" applyAlignment="1">
      <alignment horizontal="center" vertical="center" wrapText="1"/>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customXml" Target="../customXml/item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customXml" Target="../customXml/item3.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 Id="rId30" Type="http://schemas.openxmlformats.org/officeDocument/2006/relationships/customXml" Target="../customXml/item2.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09750" y="2200275"/>
          <a:ext cx="65722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00225" y="2190750"/>
          <a:ext cx="657225"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00225" y="2200275"/>
          <a:ext cx="657225"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00225" y="2181225"/>
          <a:ext cx="657225"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00225" y="2219325"/>
          <a:ext cx="657225"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00225" y="2209800"/>
          <a:ext cx="657225"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00225" y="2190750"/>
          <a:ext cx="657225"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00225" y="2190750"/>
          <a:ext cx="657225"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00225" y="2209800"/>
          <a:ext cx="657225"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00225" y="2190750"/>
          <a:ext cx="657225"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00225" y="2200275"/>
          <a:ext cx="657225"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00225" y="2190750"/>
          <a:ext cx="657225"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00225" y="2181225"/>
          <a:ext cx="657225"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00225" y="2209800"/>
          <a:ext cx="657225"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00225" y="2200275"/>
          <a:ext cx="657225"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00225" y="2200275"/>
          <a:ext cx="657225"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00225" y="2209800"/>
          <a:ext cx="657225"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00225" y="2200275"/>
          <a:ext cx="657225"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00225" y="2190750"/>
          <a:ext cx="657225"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00225" y="2181225"/>
          <a:ext cx="657225"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34" zoomScaleNormal="100" zoomScaleSheetLayoutView="100" workbookViewId="0">
      <selection activeCell="M50" sqref="M50:N50"/>
    </sheetView>
  </sheetViews>
  <sheetFormatPr defaultColWidth="9" defaultRowHeight="12"/>
  <cols>
    <col min="1" max="1" width="1" style="22" customWidth="1"/>
    <col min="2" max="2" width="3.375" style="22" customWidth="1"/>
    <col min="3" max="3" width="3.375" style="21" customWidth="1"/>
    <col min="4" max="4" width="3.625" style="21" customWidth="1"/>
    <col min="5" max="5" width="9.625" style="21" customWidth="1"/>
    <col min="6" max="6" width="2.625" style="21" customWidth="1"/>
    <col min="7" max="7" width="6.625" style="21" customWidth="1"/>
    <col min="8" max="8" width="13.625" style="21" customWidth="1"/>
    <col min="9" max="9" width="5.625" style="21" customWidth="1"/>
    <col min="10" max="10" width="3.625" style="21" customWidth="1"/>
    <col min="11" max="11" width="10.625" style="21" customWidth="1"/>
    <col min="12" max="12" width="6.625" style="21" customWidth="1"/>
    <col min="13" max="13" width="7.625" style="21" customWidth="1"/>
    <col min="14" max="14" width="6.625" style="21" customWidth="1"/>
    <col min="15" max="15" width="7.625" style="21" customWidth="1"/>
    <col min="16" max="16" width="2.375" style="21" customWidth="1"/>
    <col min="17" max="18" width="9" style="21" customWidth="1"/>
    <col min="19" max="19" width="10.625" style="21" customWidth="1"/>
    <col min="20" max="20" width="9" style="21" customWidth="1"/>
    <col min="21" max="21" width="13.375" style="21" customWidth="1"/>
    <col min="22" max="27" width="9" style="21" customWidth="1"/>
    <col min="28" max="28" width="33.62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52" t="s">
        <v>13</v>
      </c>
      <c r="D17" s="553"/>
      <c r="E17" s="553"/>
      <c r="F17" s="553"/>
      <c r="G17" s="553"/>
      <c r="H17" s="553"/>
      <c r="I17" s="553"/>
      <c r="J17" s="553"/>
      <c r="K17" s="553"/>
      <c r="L17" s="553"/>
      <c r="M17" s="553"/>
      <c r="N17" s="553"/>
      <c r="O17" s="553"/>
      <c r="P17" s="553"/>
      <c r="Q17" s="553"/>
      <c r="R17" s="553"/>
      <c r="S17" s="269"/>
      <c r="T17" s="269"/>
      <c r="U17" s="269"/>
      <c r="V17" s="269"/>
      <c r="W17" s="269"/>
      <c r="X17" s="269"/>
      <c r="Y17" s="264"/>
    </row>
    <row r="19" spans="1:25" ht="13.5">
      <c r="C19" s="20" t="s">
        <v>14</v>
      </c>
      <c r="Q19" s="20"/>
      <c r="R19" s="20"/>
      <c r="S19" s="88"/>
    </row>
    <row r="20" spans="1:25" ht="13.5">
      <c r="C20" s="550"/>
      <c r="D20" s="551"/>
      <c r="E20" s="20" t="s">
        <v>15</v>
      </c>
      <c r="Q20" s="20"/>
      <c r="R20" s="88"/>
      <c r="S20" s="88"/>
    </row>
    <row r="21" spans="1:25" ht="13.5">
      <c r="C21" s="554" t="s">
        <v>16</v>
      </c>
      <c r="D21" s="555"/>
      <c r="E21" s="20" t="s">
        <v>17</v>
      </c>
      <c r="Q21" s="20"/>
      <c r="R21" s="88"/>
      <c r="S21" s="88"/>
    </row>
    <row r="22" spans="1:25" ht="13.5">
      <c r="C22" s="561" t="s">
        <v>18</v>
      </c>
      <c r="D22" s="562"/>
      <c r="E22" s="20" t="s">
        <v>19</v>
      </c>
      <c r="Q22" s="20"/>
      <c r="R22" s="88"/>
      <c r="S22" s="88"/>
    </row>
    <row r="23" spans="1:25" ht="13.5">
      <c r="C23" s="563" t="s">
        <v>20</v>
      </c>
      <c r="D23" s="564"/>
      <c r="E23" s="20" t="s">
        <v>21</v>
      </c>
      <c r="Q23" s="20"/>
      <c r="R23" s="20"/>
      <c r="S23" s="88"/>
    </row>
    <row r="24" spans="1:25" ht="13.5">
      <c r="C24" s="565" t="s">
        <v>22</v>
      </c>
      <c r="D24" s="566"/>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527" t="s">
        <v>26</v>
      </c>
      <c r="N27" s="96" t="s">
        <v>27</v>
      </c>
      <c r="O27" s="97" t="s">
        <v>28</v>
      </c>
      <c r="Q27" s="20"/>
      <c r="R27" s="20"/>
      <c r="S27" s="88"/>
    </row>
    <row r="28" spans="1:25" ht="20.100000000000001" customHeight="1" thickBot="1">
      <c r="A28" s="22">
        <f>+R86</f>
        <v>0</v>
      </c>
      <c r="C28" s="21" t="s">
        <v>29</v>
      </c>
      <c r="M28" s="556"/>
      <c r="N28" s="235" t="s">
        <v>30</v>
      </c>
      <c r="O28" s="236" t="s">
        <v>31</v>
      </c>
      <c r="Q28" s="20"/>
      <c r="R28" s="20"/>
      <c r="S28" s="88"/>
    </row>
    <row r="29" spans="1:25" ht="13.5">
      <c r="C29" s="461" t="s">
        <v>32</v>
      </c>
      <c r="D29" s="529"/>
      <c r="E29" s="529"/>
      <c r="F29" s="529"/>
      <c r="G29" s="529"/>
      <c r="H29" s="529"/>
      <c r="I29" s="529"/>
      <c r="J29" s="529"/>
      <c r="K29" s="529"/>
      <c r="L29" s="529"/>
      <c r="M29" s="529"/>
      <c r="N29" s="529"/>
      <c r="O29" s="529"/>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530" t="s">
        <v>33</v>
      </c>
      <c r="D31" s="577"/>
      <c r="E31" s="577"/>
      <c r="F31" s="577"/>
      <c r="G31" s="577"/>
      <c r="H31" s="577"/>
      <c r="I31" s="577"/>
      <c r="J31" s="577"/>
      <c r="K31" s="577"/>
      <c r="L31" s="577"/>
      <c r="M31" s="577"/>
      <c r="N31" s="577"/>
      <c r="O31" s="578"/>
      <c r="P31" s="20"/>
      <c r="Q31" s="20"/>
      <c r="S31" s="20"/>
      <c r="T31" s="20"/>
      <c r="U31" s="264"/>
    </row>
    <row r="32" spans="1:25" ht="12" customHeight="1">
      <c r="C32" s="579"/>
      <c r="D32" s="580"/>
      <c r="E32" s="580"/>
      <c r="F32" s="580"/>
      <c r="G32" s="580"/>
      <c r="H32" s="580"/>
      <c r="I32" s="580"/>
      <c r="J32" s="580"/>
      <c r="K32" s="580"/>
      <c r="L32" s="580"/>
      <c r="M32" s="580"/>
      <c r="N32" s="580"/>
      <c r="O32" s="581"/>
      <c r="Q32" s="20"/>
      <c r="R32" s="20"/>
      <c r="S32" s="88"/>
    </row>
    <row r="33" spans="1:19" ht="10.15" customHeight="1">
      <c r="C33" s="78"/>
      <c r="O33" s="79"/>
      <c r="Q33" s="20"/>
      <c r="R33" s="20"/>
      <c r="S33" s="20"/>
    </row>
    <row r="34" spans="1:19" ht="14.25">
      <c r="C34" s="78"/>
      <c r="L34" s="567" t="s">
        <v>34</v>
      </c>
      <c r="M34" s="568"/>
      <c r="N34" s="568"/>
      <c r="O34" s="569"/>
      <c r="Q34" s="20"/>
      <c r="R34" s="20"/>
      <c r="S34" s="20"/>
    </row>
    <row r="35" spans="1:19" ht="11.25" customHeight="1">
      <c r="C35" s="78"/>
      <c r="O35" s="80"/>
      <c r="Q35" s="20"/>
      <c r="R35" s="20"/>
      <c r="S35" s="20"/>
    </row>
    <row r="36" spans="1:19" ht="13.5">
      <c r="C36" s="559" t="s">
        <v>35</v>
      </c>
      <c r="D36" s="560"/>
      <c r="E36" s="560"/>
      <c r="F36" s="560"/>
      <c r="G36" s="264" t="s">
        <v>36</v>
      </c>
      <c r="O36" s="79"/>
      <c r="Q36" s="20"/>
      <c r="R36" s="20"/>
      <c r="S36" s="20"/>
    </row>
    <row r="37" spans="1:19" ht="13.5">
      <c r="C37" s="78"/>
      <c r="O37" s="79"/>
      <c r="Q37" s="20"/>
      <c r="R37" s="20"/>
      <c r="S37" s="88"/>
    </row>
    <row r="38" spans="1:19" ht="13.5">
      <c r="A38" s="22">
        <v>3</v>
      </c>
      <c r="C38" s="78"/>
      <c r="H38" s="214" t="s">
        <v>37</v>
      </c>
      <c r="I38" s="214"/>
      <c r="O38" s="79"/>
      <c r="Q38" s="20"/>
      <c r="R38" s="20"/>
      <c r="S38" s="88"/>
    </row>
    <row r="39" spans="1:19" ht="26.25" customHeight="1">
      <c r="C39" s="78"/>
      <c r="H39" s="23" t="s">
        <v>38</v>
      </c>
      <c r="I39" s="23"/>
      <c r="J39" s="570" t="s">
        <v>39</v>
      </c>
      <c r="K39" s="570"/>
      <c r="L39" s="571"/>
      <c r="M39" s="571"/>
      <c r="N39" s="571"/>
      <c r="O39" s="572"/>
      <c r="Q39" s="20"/>
      <c r="R39" s="20"/>
    </row>
    <row r="40" spans="1:19" ht="26.25" customHeight="1">
      <c r="C40" s="78"/>
      <c r="H40" s="23" t="s">
        <v>40</v>
      </c>
      <c r="I40" s="23"/>
      <c r="J40" s="570" t="s">
        <v>41</v>
      </c>
      <c r="K40" s="570"/>
      <c r="L40" s="571"/>
      <c r="M40" s="571"/>
      <c r="N40" s="571"/>
      <c r="O40" s="572"/>
    </row>
    <row r="41" spans="1:19">
      <c r="C41" s="78"/>
      <c r="J41" s="21" t="s">
        <v>42</v>
      </c>
      <c r="O41" s="79"/>
    </row>
    <row r="42" spans="1:19">
      <c r="C42" s="78"/>
      <c r="J42" s="24" t="s">
        <v>43</v>
      </c>
      <c r="K42" s="24"/>
      <c r="L42" s="573" t="s">
        <v>44</v>
      </c>
      <c r="M42" s="573"/>
      <c r="N42" s="573"/>
      <c r="O42" s="574"/>
    </row>
    <row r="43" spans="1:19">
      <c r="C43" s="78"/>
      <c r="J43" s="24"/>
      <c r="K43" s="24"/>
      <c r="O43" s="79"/>
    </row>
    <row r="44" spans="1:19" ht="8.25" customHeight="1">
      <c r="C44" s="78"/>
      <c r="O44" s="79"/>
    </row>
    <row r="45" spans="1:19" ht="30" customHeight="1">
      <c r="A45" s="22">
        <v>4</v>
      </c>
      <c r="C45" s="482" t="s">
        <v>45</v>
      </c>
      <c r="D45" s="582"/>
      <c r="E45" s="582"/>
      <c r="F45" s="582"/>
      <c r="G45" s="582"/>
      <c r="H45" s="582"/>
      <c r="I45" s="582"/>
      <c r="J45" s="582"/>
      <c r="K45" s="582"/>
      <c r="L45" s="582"/>
      <c r="M45" s="582"/>
      <c r="N45" s="582"/>
      <c r="O45" s="583"/>
    </row>
    <row r="46" spans="1:19">
      <c r="C46" s="81"/>
      <c r="D46" s="25"/>
      <c r="E46" s="25"/>
      <c r="F46" s="25"/>
      <c r="G46" s="25"/>
      <c r="H46" s="25"/>
      <c r="I46" s="25"/>
      <c r="J46" s="25"/>
      <c r="K46" s="25"/>
      <c r="L46" s="25"/>
      <c r="M46" s="25"/>
      <c r="N46" s="25"/>
      <c r="O46" s="82"/>
    </row>
    <row r="47" spans="1:19" ht="18" customHeight="1">
      <c r="C47" s="491" t="s">
        <v>46</v>
      </c>
      <c r="D47" s="497"/>
      <c r="E47" s="498"/>
      <c r="F47" s="587" t="s">
        <v>47</v>
      </c>
      <c r="G47" s="588"/>
      <c r="H47" s="589"/>
      <c r="I47" s="589"/>
      <c r="J47" s="589"/>
      <c r="K47" s="589"/>
      <c r="L47" s="589"/>
      <c r="M47" s="507" t="s">
        <v>48</v>
      </c>
      <c r="N47" s="557"/>
      <c r="O47" s="558"/>
    </row>
    <row r="48" spans="1:19" ht="18" customHeight="1">
      <c r="C48" s="499"/>
      <c r="D48" s="500"/>
      <c r="E48" s="501"/>
      <c r="F48" s="590"/>
      <c r="G48" s="591"/>
      <c r="H48" s="591"/>
      <c r="I48" s="591"/>
      <c r="J48" s="591"/>
      <c r="K48" s="591"/>
      <c r="L48" s="591"/>
      <c r="M48" s="584"/>
      <c r="N48" s="585"/>
      <c r="O48" s="586"/>
    </row>
    <row r="49" spans="3:21" ht="18" customHeight="1">
      <c r="C49" s="491" t="s">
        <v>49</v>
      </c>
      <c r="D49" s="492"/>
      <c r="E49" s="493"/>
      <c r="F49" s="592" t="s">
        <v>39</v>
      </c>
      <c r="G49" s="593"/>
      <c r="H49" s="593"/>
      <c r="I49" s="593"/>
      <c r="J49" s="593"/>
      <c r="K49" s="593"/>
      <c r="L49" s="124" t="s">
        <v>50</v>
      </c>
      <c r="M49" s="375"/>
      <c r="N49" s="596" t="s">
        <v>451</v>
      </c>
      <c r="O49" s="597"/>
    </row>
    <row r="50" spans="3:21" ht="18" customHeight="1">
      <c r="C50" s="494"/>
      <c r="D50" s="495"/>
      <c r="E50" s="496"/>
      <c r="F50" s="594"/>
      <c r="G50" s="595"/>
      <c r="H50" s="595"/>
      <c r="I50" s="595"/>
      <c r="J50" s="595"/>
      <c r="K50" s="595"/>
      <c r="L50" s="376"/>
      <c r="M50" s="575"/>
      <c r="N50" s="576"/>
      <c r="O50" s="265"/>
    </row>
    <row r="51" spans="3:21" ht="26.25" customHeight="1">
      <c r="C51" s="174" t="s">
        <v>51</v>
      </c>
      <c r="D51" s="175"/>
      <c r="E51" s="175"/>
      <c r="F51" s="279"/>
      <c r="G51" s="279"/>
      <c r="H51" s="279"/>
      <c r="I51" s="279"/>
      <c r="J51" s="279"/>
      <c r="K51" s="279"/>
      <c r="L51" s="280"/>
      <c r="M51" s="281"/>
      <c r="N51" s="377"/>
      <c r="O51" s="282"/>
    </row>
    <row r="52" spans="3:21" ht="24" customHeight="1">
      <c r="C52" s="283"/>
      <c r="D52" s="293" t="s">
        <v>52</v>
      </c>
      <c r="E52" s="294" t="s">
        <v>53</v>
      </c>
      <c r="F52" s="608" t="s">
        <v>54</v>
      </c>
      <c r="G52" s="609"/>
      <c r="H52" s="609"/>
      <c r="I52" s="609"/>
      <c r="J52" s="30" t="s">
        <v>55</v>
      </c>
      <c r="K52" s="30"/>
      <c r="L52" s="616" t="s">
        <v>56</v>
      </c>
      <c r="M52" s="616"/>
      <c r="N52" s="617"/>
      <c r="O52" s="618"/>
    </row>
    <row r="53" spans="3:21" ht="22.5" customHeight="1">
      <c r="C53" s="284"/>
      <c r="D53" s="295" t="s">
        <v>57</v>
      </c>
      <c r="E53" s="296" t="s">
        <v>58</v>
      </c>
      <c r="F53" s="610" t="s">
        <v>59</v>
      </c>
      <c r="G53" s="518"/>
      <c r="H53" s="611"/>
      <c r="I53" s="610" t="s">
        <v>60</v>
      </c>
      <c r="J53" s="520"/>
      <c r="K53" s="521"/>
      <c r="L53" s="612"/>
      <c r="M53" s="613"/>
      <c r="N53" s="378" t="s">
        <v>61</v>
      </c>
      <c r="O53" s="379"/>
    </row>
    <row r="54" spans="3:21" ht="22.5" customHeight="1">
      <c r="C54" s="284"/>
      <c r="D54" s="283"/>
      <c r="E54" s="299"/>
      <c r="F54" s="610" t="s">
        <v>62</v>
      </c>
      <c r="G54" s="518"/>
      <c r="H54" s="611"/>
      <c r="I54" s="625" t="s">
        <v>63</v>
      </c>
      <c r="J54" s="520"/>
      <c r="K54" s="520"/>
      <c r="L54" s="612"/>
      <c r="M54" s="613"/>
      <c r="N54" s="378" t="s">
        <v>61</v>
      </c>
      <c r="O54" s="379"/>
    </row>
    <row r="55" spans="3:21" ht="22.5" customHeight="1">
      <c r="C55" s="284"/>
      <c r="D55" s="545" t="s">
        <v>64</v>
      </c>
      <c r="E55" s="546"/>
      <c r="F55" s="610" t="s">
        <v>65</v>
      </c>
      <c r="G55" s="518"/>
      <c r="H55" s="611"/>
      <c r="I55" s="625" t="s">
        <v>66</v>
      </c>
      <c r="J55" s="520"/>
      <c r="K55" s="520"/>
      <c r="L55" s="612"/>
      <c r="M55" s="613"/>
      <c r="N55" s="378" t="s">
        <v>67</v>
      </c>
      <c r="O55" s="379"/>
    </row>
    <row r="56" spans="3:21" ht="22.5" customHeight="1">
      <c r="C56" s="284"/>
      <c r="D56" s="545"/>
      <c r="E56" s="546"/>
      <c r="F56" s="610" t="s">
        <v>68</v>
      </c>
      <c r="G56" s="518"/>
      <c r="H56" s="611"/>
      <c r="I56" s="625" t="s">
        <v>69</v>
      </c>
      <c r="J56" s="520"/>
      <c r="K56" s="520"/>
      <c r="L56" s="612"/>
      <c r="M56" s="613"/>
      <c r="N56" s="378" t="s">
        <v>61</v>
      </c>
      <c r="O56" s="379"/>
    </row>
    <row r="57" spans="3:21" ht="26.25" customHeight="1">
      <c r="C57" s="284"/>
      <c r="D57" s="283"/>
      <c r="E57" s="299"/>
      <c r="F57" s="216" t="s">
        <v>70</v>
      </c>
      <c r="G57" s="285"/>
      <c r="H57" s="285"/>
      <c r="I57" s="285"/>
      <c r="J57" s="35"/>
      <c r="K57" s="35"/>
      <c r="L57" s="286"/>
      <c r="M57" s="286"/>
      <c r="N57" s="287"/>
      <c r="O57" s="288"/>
    </row>
    <row r="58" spans="3:21" ht="26.25" customHeight="1">
      <c r="C58" s="284"/>
      <c r="D58" s="304"/>
      <c r="E58" s="305"/>
      <c r="F58" s="619" t="s">
        <v>71</v>
      </c>
      <c r="G58" s="620"/>
      <c r="H58" s="620"/>
      <c r="I58" s="620"/>
      <c r="J58" s="620"/>
      <c r="K58" s="620"/>
      <c r="L58" s="620"/>
      <c r="M58" s="620"/>
      <c r="N58" s="620"/>
      <c r="O58" s="621"/>
    </row>
    <row r="59" spans="3:21" ht="26.25" customHeight="1">
      <c r="C59" s="289"/>
      <c r="D59" s="306" t="s">
        <v>72</v>
      </c>
      <c r="E59" s="307" t="s">
        <v>73</v>
      </c>
      <c r="F59" s="622" t="s">
        <v>74</v>
      </c>
      <c r="G59" s="623"/>
      <c r="H59" s="623"/>
      <c r="I59" s="623"/>
      <c r="J59" s="623"/>
      <c r="K59" s="623"/>
      <c r="L59" s="623"/>
      <c r="M59" s="623"/>
      <c r="N59" s="623"/>
      <c r="O59" s="624"/>
    </row>
    <row r="60" spans="3:21" ht="30" customHeight="1">
      <c r="C60" s="598" t="s">
        <v>75</v>
      </c>
      <c r="D60" s="599"/>
      <c r="E60" s="600"/>
      <c r="F60" s="601" t="s">
        <v>76</v>
      </c>
      <c r="G60" s="602"/>
      <c r="H60" s="602"/>
      <c r="I60" s="602"/>
      <c r="J60" s="602"/>
      <c r="K60" s="602"/>
      <c r="L60" s="602"/>
      <c r="M60" s="602"/>
      <c r="N60" s="602"/>
      <c r="O60" s="603"/>
      <c r="Q60" s="26"/>
    </row>
    <row r="61" spans="3:21" ht="18" customHeight="1">
      <c r="C61" s="174" t="s">
        <v>77</v>
      </c>
      <c r="D61" s="173"/>
      <c r="E61" s="175"/>
      <c r="F61" s="27"/>
      <c r="G61" s="27"/>
      <c r="H61" s="28"/>
      <c r="I61" s="28"/>
      <c r="J61" s="29"/>
      <c r="K61" s="29"/>
      <c r="L61" s="30"/>
      <c r="M61" s="30"/>
      <c r="N61" s="30"/>
      <c r="O61" s="31"/>
      <c r="Q61" s="26"/>
    </row>
    <row r="62" spans="3:21" ht="24.75" customHeight="1">
      <c r="C62" s="604"/>
      <c r="D62" s="547" t="s">
        <v>78</v>
      </c>
      <c r="E62" s="548"/>
      <c r="F62" s="548"/>
      <c r="G62" s="549"/>
      <c r="H62" s="547" t="s">
        <v>79</v>
      </c>
      <c r="I62" s="549"/>
      <c r="J62" s="547" t="s">
        <v>80</v>
      </c>
      <c r="K62" s="548"/>
      <c r="L62" s="549"/>
      <c r="M62" s="547" t="s">
        <v>81</v>
      </c>
      <c r="N62" s="548"/>
      <c r="O62" s="549"/>
      <c r="Q62" s="26"/>
    </row>
    <row r="63" spans="3:21" ht="24.75" customHeight="1">
      <c r="C63" s="604"/>
      <c r="D63" s="465" t="s">
        <v>82</v>
      </c>
      <c r="E63" s="466"/>
      <c r="F63" s="466"/>
      <c r="G63" s="467"/>
      <c r="H63" s="368">
        <f>+別紙!AA9</f>
        <v>3164.1999999999994</v>
      </c>
      <c r="I63" s="232" t="s">
        <v>83</v>
      </c>
      <c r="J63" s="471" t="s">
        <v>84</v>
      </c>
      <c r="K63" s="472"/>
      <c r="L63" s="473"/>
      <c r="M63" s="605">
        <f>+別紙!AA14</f>
        <v>3164.1999999999994</v>
      </c>
      <c r="N63" s="606"/>
      <c r="O63" s="380" t="s">
        <v>83</v>
      </c>
      <c r="P63" s="159"/>
      <c r="Q63" s="125"/>
      <c r="R63" s="125"/>
      <c r="S63" s="125"/>
      <c r="T63" s="125"/>
      <c r="U63" s="125"/>
    </row>
    <row r="64" spans="3:21" ht="24.75" customHeight="1">
      <c r="C64" s="604"/>
      <c r="D64" s="465" t="s">
        <v>85</v>
      </c>
      <c r="E64" s="466"/>
      <c r="F64" s="466"/>
      <c r="G64" s="467"/>
      <c r="H64" s="368" t="str">
        <f>+別紙!AA10</f>
        <v>0</v>
      </c>
      <c r="I64" s="232" t="s">
        <v>83</v>
      </c>
      <c r="J64" s="471" t="s">
        <v>86</v>
      </c>
      <c r="K64" s="472"/>
      <c r="L64" s="473"/>
      <c r="M64" s="605">
        <f>+別紙!AA15</f>
        <v>174.39999999999998</v>
      </c>
      <c r="N64" s="606"/>
      <c r="O64" s="31" t="s">
        <v>83</v>
      </c>
      <c r="P64" s="614"/>
      <c r="Q64" s="615"/>
      <c r="R64" s="615"/>
      <c r="S64" s="615"/>
    </row>
    <row r="65" spans="1:22" ht="24.75" customHeight="1">
      <c r="C65" s="604"/>
      <c r="D65" s="465" t="s">
        <v>87</v>
      </c>
      <c r="E65" s="466"/>
      <c r="F65" s="466"/>
      <c r="G65" s="467"/>
      <c r="H65" s="368" t="str">
        <f>+別紙!AA11</f>
        <v>0</v>
      </c>
      <c r="I65" s="232" t="s">
        <v>83</v>
      </c>
      <c r="J65" s="465" t="s">
        <v>88</v>
      </c>
      <c r="K65" s="466"/>
      <c r="L65" s="467"/>
      <c r="M65" s="605">
        <f>+別紙!AA16</f>
        <v>253.29999999999998</v>
      </c>
      <c r="N65" s="606"/>
      <c r="O65" s="367" t="s">
        <v>83</v>
      </c>
      <c r="P65" s="157"/>
      <c r="Q65" s="158"/>
      <c r="R65" s="158"/>
      <c r="S65" s="158"/>
    </row>
    <row r="66" spans="1:22" ht="24.75" customHeight="1">
      <c r="C66" s="381"/>
      <c r="D66" s="465" t="s">
        <v>89</v>
      </c>
      <c r="E66" s="466"/>
      <c r="F66" s="466"/>
      <c r="G66" s="467"/>
      <c r="H66" s="368" t="str">
        <f>+別紙!AA12</f>
        <v>0</v>
      </c>
      <c r="I66" s="232" t="s">
        <v>83</v>
      </c>
      <c r="J66" s="465" t="s">
        <v>90</v>
      </c>
      <c r="K66" s="466"/>
      <c r="L66" s="467"/>
      <c r="M66" s="605" t="str">
        <f>+別紙!AA17</f>
        <v>0</v>
      </c>
      <c r="N66" s="606"/>
      <c r="O66" s="367" t="s">
        <v>83</v>
      </c>
      <c r="P66" s="157"/>
      <c r="Q66" s="158"/>
      <c r="R66" s="158"/>
      <c r="S66" s="158"/>
    </row>
    <row r="67" spans="1:22" ht="24.75" customHeight="1">
      <c r="C67" s="382"/>
      <c r="D67" s="465" t="s">
        <v>91</v>
      </c>
      <c r="E67" s="466"/>
      <c r="F67" s="466"/>
      <c r="G67" s="467"/>
      <c r="H67" s="368" t="str">
        <f>+別紙!AA13</f>
        <v>0</v>
      </c>
      <c r="I67" s="232" t="s">
        <v>83</v>
      </c>
      <c r="J67" s="465" t="s">
        <v>92</v>
      </c>
      <c r="K67" s="466"/>
      <c r="L67" s="467"/>
      <c r="M67" s="605" t="str">
        <f>+別紙!AA18</f>
        <v>0</v>
      </c>
      <c r="N67" s="606"/>
      <c r="O67" s="367" t="s">
        <v>83</v>
      </c>
      <c r="P67" s="157"/>
      <c r="Q67" s="158"/>
      <c r="R67" s="158"/>
      <c r="S67" s="158"/>
    </row>
    <row r="68" spans="1:22" ht="24" customHeight="1">
      <c r="C68" s="607" t="s">
        <v>93</v>
      </c>
      <c r="D68" s="459"/>
      <c r="E68" s="460"/>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61" t="s">
        <v>94</v>
      </c>
      <c r="D70" s="529"/>
      <c r="E70" s="529"/>
      <c r="F70" s="529"/>
      <c r="G70" s="529"/>
      <c r="H70" s="529"/>
      <c r="I70" s="529"/>
      <c r="J70" s="529"/>
      <c r="K70" s="529"/>
      <c r="L70" s="529"/>
      <c r="M70" s="529"/>
      <c r="N70" s="529"/>
      <c r="O70" s="529"/>
    </row>
    <row r="71" spans="1:22" ht="13.5">
      <c r="C71" s="216" t="s">
        <v>95</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456" t="s">
        <v>96</v>
      </c>
      <c r="E73" s="456"/>
      <c r="F73" s="456"/>
      <c r="G73" s="456"/>
      <c r="H73" s="456"/>
      <c r="I73" s="456"/>
      <c r="J73" s="456"/>
      <c r="K73" s="456"/>
      <c r="L73" s="456"/>
      <c r="M73" s="456"/>
      <c r="N73" s="456"/>
      <c r="O73" s="457"/>
    </row>
    <row r="74" spans="1:22" ht="15" customHeight="1">
      <c r="C74" s="178">
        <v>2</v>
      </c>
      <c r="D74" s="456" t="s">
        <v>97</v>
      </c>
      <c r="E74" s="456"/>
      <c r="F74" s="456"/>
      <c r="G74" s="456"/>
      <c r="H74" s="456"/>
      <c r="I74" s="456"/>
      <c r="J74" s="456"/>
      <c r="K74" s="456"/>
      <c r="L74" s="456"/>
      <c r="M74" s="456"/>
      <c r="N74" s="456"/>
      <c r="O74" s="457"/>
    </row>
    <row r="75" spans="1:22" ht="15" customHeight="1">
      <c r="C75" s="178"/>
      <c r="D75" s="456" t="s">
        <v>98</v>
      </c>
      <c r="E75" s="456"/>
      <c r="F75" s="456"/>
      <c r="G75" s="456"/>
      <c r="H75" s="456"/>
      <c r="I75" s="456"/>
      <c r="J75" s="456"/>
      <c r="K75" s="456"/>
      <c r="L75" s="456"/>
      <c r="M75" s="456"/>
      <c r="N75" s="456"/>
      <c r="O75" s="457"/>
    </row>
    <row r="76" spans="1:22" ht="41.25" customHeight="1">
      <c r="C76" s="178"/>
      <c r="D76" s="456" t="s">
        <v>99</v>
      </c>
      <c r="E76" s="456"/>
      <c r="F76" s="456"/>
      <c r="G76" s="456"/>
      <c r="H76" s="456"/>
      <c r="I76" s="456"/>
      <c r="J76" s="456"/>
      <c r="K76" s="456"/>
      <c r="L76" s="456"/>
      <c r="M76" s="456"/>
      <c r="N76" s="456"/>
      <c r="O76" s="457"/>
    </row>
    <row r="77" spans="1:22" ht="28.15" customHeight="1">
      <c r="A77" s="21"/>
      <c r="B77" s="21"/>
      <c r="C77" s="178">
        <v>3</v>
      </c>
      <c r="D77" s="456" t="s">
        <v>100</v>
      </c>
      <c r="E77" s="456"/>
      <c r="F77" s="456"/>
      <c r="G77" s="456"/>
      <c r="H77" s="456"/>
      <c r="I77" s="456"/>
      <c r="J77" s="456"/>
      <c r="K77" s="456"/>
      <c r="L77" s="456"/>
      <c r="M77" s="456"/>
      <c r="N77" s="456"/>
      <c r="O77" s="457"/>
    </row>
    <row r="78" spans="1:22" ht="28.15" customHeight="1">
      <c r="A78" s="21"/>
      <c r="B78" s="21"/>
      <c r="C78" s="178">
        <v>4</v>
      </c>
      <c r="D78" s="456" t="s">
        <v>101</v>
      </c>
      <c r="E78" s="456"/>
      <c r="F78" s="456"/>
      <c r="G78" s="456"/>
      <c r="H78" s="456"/>
      <c r="I78" s="456"/>
      <c r="J78" s="456"/>
      <c r="K78" s="456"/>
      <c r="L78" s="456"/>
      <c r="M78" s="456"/>
      <c r="N78" s="456"/>
      <c r="O78" s="457"/>
    </row>
    <row r="79" spans="1:22" ht="15" customHeight="1">
      <c r="A79" s="21"/>
      <c r="B79" s="21"/>
      <c r="C79" s="178"/>
      <c r="D79" s="179" t="s">
        <v>102</v>
      </c>
      <c r="E79" s="456" t="s">
        <v>103</v>
      </c>
      <c r="F79" s="456"/>
      <c r="G79" s="456"/>
      <c r="H79" s="456"/>
      <c r="I79" s="456"/>
      <c r="J79" s="456"/>
      <c r="K79" s="456"/>
      <c r="L79" s="456"/>
      <c r="M79" s="456"/>
      <c r="N79" s="456"/>
      <c r="O79" s="457"/>
    </row>
    <row r="80" spans="1:22" ht="15" customHeight="1">
      <c r="A80" s="21"/>
      <c r="B80" s="21"/>
      <c r="C80" s="178"/>
      <c r="D80" s="179" t="s">
        <v>104</v>
      </c>
      <c r="E80" s="456" t="s">
        <v>105</v>
      </c>
      <c r="F80" s="456"/>
      <c r="G80" s="456"/>
      <c r="H80" s="456"/>
      <c r="I80" s="456"/>
      <c r="J80" s="456"/>
      <c r="K80" s="456"/>
      <c r="L80" s="456"/>
      <c r="M80" s="456"/>
      <c r="N80" s="456"/>
      <c r="O80" s="457"/>
      <c r="Q80" s="250" t="s">
        <v>106</v>
      </c>
      <c r="U80"/>
      <c r="V80"/>
    </row>
    <row r="81" spans="1:28" ht="15" customHeight="1">
      <c r="A81" s="21"/>
      <c r="B81" s="21"/>
      <c r="C81" s="178"/>
      <c r="D81" s="179" t="s">
        <v>107</v>
      </c>
      <c r="E81" s="456" t="s">
        <v>108</v>
      </c>
      <c r="F81" s="456"/>
      <c r="G81" s="456"/>
      <c r="H81" s="456"/>
      <c r="I81" s="456"/>
      <c r="J81" s="456"/>
      <c r="K81" s="456"/>
      <c r="L81" s="456"/>
      <c r="M81" s="456"/>
      <c r="N81" s="456"/>
      <c r="O81" s="457"/>
      <c r="Q81" s="250" t="s">
        <v>35</v>
      </c>
      <c r="R81" s="1"/>
      <c r="T81" s="2"/>
      <c r="U81" s="2"/>
    </row>
    <row r="82" spans="1:28" ht="15" customHeight="1">
      <c r="A82" s="21"/>
      <c r="B82" s="21"/>
      <c r="C82" s="178"/>
      <c r="D82" s="179" t="s">
        <v>109</v>
      </c>
      <c r="E82" s="456" t="s">
        <v>110</v>
      </c>
      <c r="F82" s="456"/>
      <c r="G82" s="456"/>
      <c r="H82" s="456"/>
      <c r="I82" s="456"/>
      <c r="J82" s="456"/>
      <c r="K82" s="456"/>
      <c r="L82" s="456"/>
      <c r="M82" s="456"/>
      <c r="N82" s="456"/>
      <c r="O82" s="457"/>
      <c r="Q82" s="250" t="s">
        <v>111</v>
      </c>
      <c r="R82" s="1"/>
      <c r="T82" s="2"/>
      <c r="U82" s="2"/>
    </row>
    <row r="83" spans="1:28" ht="15" customHeight="1">
      <c r="A83" s="21"/>
      <c r="B83" s="21"/>
      <c r="C83" s="178"/>
      <c r="D83" s="179" t="s">
        <v>112</v>
      </c>
      <c r="E83" s="456" t="s">
        <v>113</v>
      </c>
      <c r="F83" s="456"/>
      <c r="G83" s="456"/>
      <c r="H83" s="456"/>
      <c r="I83" s="456"/>
      <c r="J83" s="456"/>
      <c r="K83" s="456"/>
      <c r="L83" s="456"/>
      <c r="M83" s="456"/>
      <c r="N83" s="456"/>
      <c r="O83" s="457"/>
      <c r="Q83" s="250" t="s">
        <v>114</v>
      </c>
      <c r="T83" s="2"/>
      <c r="U83" s="2"/>
    </row>
    <row r="84" spans="1:28" ht="15" customHeight="1">
      <c r="A84" s="21"/>
      <c r="B84" s="21"/>
      <c r="C84" s="178"/>
      <c r="D84" s="179" t="s">
        <v>115</v>
      </c>
      <c r="E84" s="456" t="s">
        <v>116</v>
      </c>
      <c r="F84" s="456"/>
      <c r="G84" s="456"/>
      <c r="H84" s="456"/>
      <c r="I84" s="456"/>
      <c r="J84" s="456"/>
      <c r="K84" s="456"/>
      <c r="L84" s="456"/>
      <c r="M84" s="456"/>
      <c r="N84" s="456"/>
      <c r="O84" s="457"/>
      <c r="Q84" s="250" t="s">
        <v>117</v>
      </c>
      <c r="T84" s="2"/>
      <c r="U84" s="2"/>
    </row>
    <row r="85" spans="1:28" ht="15" customHeight="1">
      <c r="A85" s="21"/>
      <c r="B85" s="21"/>
      <c r="C85" s="178"/>
      <c r="D85" s="179" t="s">
        <v>118</v>
      </c>
      <c r="E85" s="456" t="s">
        <v>119</v>
      </c>
      <c r="F85" s="456"/>
      <c r="G85" s="456"/>
      <c r="H85" s="456"/>
      <c r="I85" s="456"/>
      <c r="J85" s="456"/>
      <c r="K85" s="456"/>
      <c r="L85" s="456"/>
      <c r="M85" s="456"/>
      <c r="N85" s="456"/>
      <c r="O85" s="457"/>
      <c r="R85" s="38"/>
      <c r="T85" s="2"/>
      <c r="U85" s="2"/>
    </row>
    <row r="86" spans="1:28" ht="15" customHeight="1">
      <c r="A86" s="21"/>
      <c r="B86" s="21"/>
      <c r="C86" s="178"/>
      <c r="D86" s="179" t="s">
        <v>120</v>
      </c>
      <c r="E86" s="456" t="s">
        <v>121</v>
      </c>
      <c r="F86" s="456"/>
      <c r="G86" s="456"/>
      <c r="H86" s="456"/>
      <c r="I86" s="456"/>
      <c r="J86" s="456"/>
      <c r="K86" s="456"/>
      <c r="L86" s="456"/>
      <c r="M86" s="456"/>
      <c r="N86" s="456"/>
      <c r="O86" s="457"/>
      <c r="Q86" s="24"/>
      <c r="R86" s="24"/>
      <c r="S86" s="24"/>
      <c r="T86" s="24"/>
      <c r="U86" s="24"/>
      <c r="V86" s="24"/>
      <c r="W86" s="24"/>
      <c r="X86" s="24"/>
      <c r="Y86" s="24"/>
      <c r="Z86" s="24"/>
    </row>
    <row r="87" spans="1:28" ht="15" customHeight="1">
      <c r="A87" s="21"/>
      <c r="B87" s="21"/>
      <c r="C87" s="178"/>
      <c r="D87" s="179" t="s">
        <v>122</v>
      </c>
      <c r="E87" s="456" t="s">
        <v>123</v>
      </c>
      <c r="F87" s="456"/>
      <c r="G87" s="456"/>
      <c r="H87" s="456"/>
      <c r="I87" s="456"/>
      <c r="J87" s="456"/>
      <c r="K87" s="456"/>
      <c r="L87" s="456"/>
      <c r="M87" s="456"/>
      <c r="N87" s="456"/>
      <c r="O87" s="457"/>
      <c r="Q87" s="227"/>
      <c r="R87" s="227"/>
      <c r="S87" s="227"/>
      <c r="T87" s="227"/>
      <c r="U87" s="227"/>
      <c r="V87" s="227"/>
      <c r="W87" s="227"/>
      <c r="X87" s="227"/>
      <c r="Y87" s="227"/>
      <c r="Z87" s="227"/>
      <c r="AA87"/>
    </row>
    <row r="88" spans="1:28" ht="15" customHeight="1">
      <c r="A88" s="21"/>
      <c r="B88" s="21"/>
      <c r="C88" s="178"/>
      <c r="D88" s="179" t="s">
        <v>124</v>
      </c>
      <c r="E88" s="456" t="s">
        <v>125</v>
      </c>
      <c r="F88" s="456"/>
      <c r="G88" s="456"/>
      <c r="H88" s="456"/>
      <c r="I88" s="456"/>
      <c r="J88" s="456"/>
      <c r="K88" s="456"/>
      <c r="L88" s="456"/>
      <c r="M88" s="456"/>
      <c r="N88" s="456"/>
      <c r="O88" s="457"/>
      <c r="Q88" s="3"/>
      <c r="R88" s="3"/>
      <c r="S88" s="3"/>
      <c r="T88" s="3"/>
      <c r="U88" s="3"/>
      <c r="V88" s="3"/>
      <c r="W88" s="3"/>
      <c r="X88" s="3"/>
      <c r="Y88" s="3"/>
      <c r="AA88" s="91"/>
    </row>
    <row r="89" spans="1:28" ht="28.15" customHeight="1">
      <c r="A89" s="21"/>
      <c r="B89" s="21"/>
      <c r="C89" s="178"/>
      <c r="D89" s="179" t="s">
        <v>126</v>
      </c>
      <c r="E89" s="456" t="s">
        <v>127</v>
      </c>
      <c r="F89" s="456"/>
      <c r="G89" s="456"/>
      <c r="H89" s="456"/>
      <c r="I89" s="456"/>
      <c r="J89" s="456"/>
      <c r="K89" s="456"/>
      <c r="L89" s="456"/>
      <c r="M89" s="456"/>
      <c r="N89" s="456"/>
      <c r="O89" s="457"/>
      <c r="Q89" s="3"/>
      <c r="R89" s="3"/>
      <c r="S89" s="3"/>
      <c r="T89" s="3"/>
      <c r="U89" s="91"/>
      <c r="V89" s="3"/>
      <c r="W89" s="3"/>
      <c r="X89" s="3"/>
      <c r="Y89" s="3"/>
      <c r="AA89" s="91"/>
    </row>
    <row r="90" spans="1:28" ht="15" customHeight="1">
      <c r="A90" s="21"/>
      <c r="B90" s="21"/>
      <c r="C90" s="178"/>
      <c r="D90" s="179" t="s">
        <v>128</v>
      </c>
      <c r="E90" s="456" t="s">
        <v>129</v>
      </c>
      <c r="F90" s="456"/>
      <c r="G90" s="456"/>
      <c r="H90" s="456"/>
      <c r="I90" s="456"/>
      <c r="J90" s="456"/>
      <c r="K90" s="456"/>
      <c r="L90" s="456"/>
      <c r="M90" s="456"/>
      <c r="N90" s="456"/>
      <c r="O90" s="457"/>
      <c r="Q90" s="91"/>
      <c r="R90" s="3"/>
      <c r="S90" s="3"/>
      <c r="T90" s="3"/>
      <c r="U90" s="3"/>
      <c r="V90" s="3"/>
      <c r="W90" s="3"/>
      <c r="X90" s="3"/>
      <c r="Y90" s="3"/>
      <c r="AA90" s="91"/>
      <c r="AB90" s="228"/>
    </row>
    <row r="91" spans="1:28" ht="28.15" customHeight="1">
      <c r="A91" s="21"/>
      <c r="B91" s="21"/>
      <c r="C91" s="178"/>
      <c r="D91" s="179" t="s">
        <v>130</v>
      </c>
      <c r="E91" s="456" t="s">
        <v>131</v>
      </c>
      <c r="F91" s="456"/>
      <c r="G91" s="456"/>
      <c r="H91" s="456"/>
      <c r="I91" s="456"/>
      <c r="J91" s="456"/>
      <c r="K91" s="456"/>
      <c r="L91" s="456"/>
      <c r="M91" s="456"/>
      <c r="N91" s="456"/>
      <c r="O91" s="457"/>
      <c r="Q91" s="3"/>
      <c r="R91" s="3"/>
      <c r="S91" s="3"/>
      <c r="T91" s="3"/>
      <c r="U91" s="91"/>
      <c r="V91" s="3"/>
      <c r="W91" s="3"/>
      <c r="X91" s="3"/>
      <c r="Y91" s="3"/>
      <c r="Z91" s="3"/>
      <c r="AA91" s="91"/>
    </row>
    <row r="92" spans="1:28" ht="28.15" customHeight="1">
      <c r="A92" s="21"/>
      <c r="B92" s="21"/>
      <c r="C92" s="178"/>
      <c r="D92" s="179" t="s">
        <v>132</v>
      </c>
      <c r="E92" s="456" t="s">
        <v>133</v>
      </c>
      <c r="F92" s="456"/>
      <c r="G92" s="456"/>
      <c r="H92" s="456"/>
      <c r="I92" s="456"/>
      <c r="J92" s="456"/>
      <c r="K92" s="456"/>
      <c r="L92" s="456"/>
      <c r="M92" s="456"/>
      <c r="N92" s="456"/>
      <c r="O92" s="457"/>
      <c r="Q92" s="3"/>
      <c r="R92" s="3"/>
      <c r="S92" s="3"/>
      <c r="T92" s="3"/>
      <c r="U92" s="3"/>
      <c r="V92" s="3"/>
      <c r="W92" s="3"/>
      <c r="X92" s="3"/>
      <c r="Y92" s="3"/>
      <c r="Z92" s="3"/>
      <c r="AA92" s="3"/>
    </row>
    <row r="93" spans="1:28" ht="28.15" customHeight="1">
      <c r="A93" s="21"/>
      <c r="B93" s="21"/>
      <c r="C93" s="178">
        <v>5</v>
      </c>
      <c r="D93" s="456" t="s">
        <v>134</v>
      </c>
      <c r="E93" s="456"/>
      <c r="F93" s="456"/>
      <c r="G93" s="456"/>
      <c r="H93" s="456"/>
      <c r="I93" s="456"/>
      <c r="J93" s="456"/>
      <c r="K93" s="456"/>
      <c r="L93" s="456"/>
      <c r="M93" s="456"/>
      <c r="N93" s="456"/>
      <c r="O93" s="457"/>
      <c r="Q93" s="3"/>
      <c r="R93" s="3"/>
      <c r="S93" s="3"/>
      <c r="T93" s="3"/>
      <c r="U93" s="3"/>
      <c r="V93" s="3"/>
      <c r="W93" s="3"/>
      <c r="X93" s="3"/>
      <c r="Y93" s="3"/>
      <c r="Z93" s="3"/>
      <c r="AA93" s="3"/>
    </row>
    <row r="94" spans="1:28" ht="15" customHeight="1">
      <c r="A94" s="21"/>
      <c r="B94" s="21"/>
      <c r="C94" s="178">
        <v>6</v>
      </c>
      <c r="D94" s="456" t="s">
        <v>135</v>
      </c>
      <c r="E94" s="456"/>
      <c r="F94" s="456"/>
      <c r="G94" s="456"/>
      <c r="H94" s="456"/>
      <c r="I94" s="456"/>
      <c r="J94" s="456"/>
      <c r="K94" s="456"/>
      <c r="L94" s="456"/>
      <c r="M94" s="456"/>
      <c r="N94" s="456"/>
      <c r="O94" s="457"/>
      <c r="Q94"/>
      <c r="R94"/>
      <c r="S94"/>
      <c r="T94"/>
      <c r="U94"/>
      <c r="V94"/>
      <c r="W94"/>
      <c r="X94"/>
      <c r="Y94"/>
      <c r="Z94"/>
    </row>
    <row r="95" spans="1:28" ht="13.15" customHeight="1">
      <c r="C95" s="180"/>
      <c r="D95" s="36"/>
      <c r="E95" s="36"/>
      <c r="F95" s="36"/>
      <c r="G95" s="36"/>
      <c r="H95" s="36"/>
      <c r="I95" s="36"/>
      <c r="J95" s="36"/>
      <c r="K95" s="36"/>
      <c r="L95" s="36"/>
      <c r="M95" s="36"/>
      <c r="N95" s="36"/>
      <c r="O95" s="37"/>
      <c r="Q95" s="251" t="s">
        <v>136</v>
      </c>
      <c r="R95" s="251" t="s">
        <v>137</v>
      </c>
      <c r="S95"/>
      <c r="T95"/>
      <c r="U95"/>
      <c r="V95"/>
      <c r="W95"/>
      <c r="X95"/>
      <c r="Y95"/>
      <c r="Z95"/>
    </row>
    <row r="96" spans="1:28" ht="13.5">
      <c r="Q96" s="251" t="s">
        <v>138</v>
      </c>
      <c r="R96" s="253" t="s">
        <v>139</v>
      </c>
      <c r="S96"/>
      <c r="T96"/>
      <c r="U96"/>
      <c r="V96"/>
      <c r="W96"/>
      <c r="X96"/>
      <c r="Y96"/>
      <c r="Z96"/>
    </row>
    <row r="97" spans="17:26" ht="13.5">
      <c r="Q97" s="251"/>
      <c r="R97"/>
      <c r="S97"/>
      <c r="T97"/>
      <c r="U97"/>
      <c r="V97"/>
      <c r="W97"/>
      <c r="X97"/>
      <c r="Y97"/>
      <c r="Z97"/>
    </row>
    <row r="98" spans="17:26" ht="13.5">
      <c r="Q98" s="251" t="s">
        <v>140</v>
      </c>
      <c r="R98"/>
    </row>
    <row r="99" spans="17:26" ht="13.5">
      <c r="Q99" s="251" t="s">
        <v>141</v>
      </c>
      <c r="R99"/>
    </row>
    <row r="100" spans="17:26" ht="13.5">
      <c r="Q100" s="251" t="s">
        <v>142</v>
      </c>
      <c r="R100"/>
    </row>
    <row r="101" spans="17:26" ht="13.5">
      <c r="Q101" s="251" t="s">
        <v>54</v>
      </c>
      <c r="R101"/>
    </row>
    <row r="102" spans="17:26" ht="13.5">
      <c r="Q102" s="251" t="s">
        <v>143</v>
      </c>
      <c r="R102"/>
    </row>
    <row r="103" spans="17:26" ht="13.5">
      <c r="Q103" s="251" t="s">
        <v>144</v>
      </c>
    </row>
    <row r="104" spans="17:26" ht="13.5">
      <c r="Q104" s="251" t="s">
        <v>145</v>
      </c>
    </row>
    <row r="105" spans="17:26" ht="13.5">
      <c r="Q105" s="251" t="s">
        <v>146</v>
      </c>
    </row>
    <row r="106" spans="17:26" ht="13.5">
      <c r="Q106" s="251" t="s">
        <v>147</v>
      </c>
    </row>
    <row r="107" spans="17:26" ht="13.5">
      <c r="Q107" s="251" t="s">
        <v>148</v>
      </c>
    </row>
    <row r="108" spans="17:26" ht="13.5">
      <c r="Q108" s="251" t="s">
        <v>149</v>
      </c>
    </row>
    <row r="109" spans="17:26" ht="13.5">
      <c r="Q109" s="251" t="s">
        <v>150</v>
      </c>
    </row>
    <row r="110" spans="17:26" ht="13.5">
      <c r="Q110" s="251" t="s">
        <v>151</v>
      </c>
    </row>
    <row r="111" spans="17:26" ht="13.5">
      <c r="Q111" s="251" t="s">
        <v>152</v>
      </c>
    </row>
    <row r="112" spans="17:26" ht="13.5">
      <c r="Q112" s="251" t="s">
        <v>153</v>
      </c>
    </row>
    <row r="113" spans="17:17" ht="13.5">
      <c r="Q113" s="251" t="s">
        <v>154</v>
      </c>
    </row>
    <row r="114" spans="17:17" ht="13.5">
      <c r="Q114" s="251" t="s">
        <v>155</v>
      </c>
    </row>
    <row r="115" spans="17:17" ht="13.5">
      <c r="Q115" s="251" t="s">
        <v>156</v>
      </c>
    </row>
    <row r="116" spans="17:17" ht="13.5">
      <c r="Q116" s="251" t="s">
        <v>157</v>
      </c>
    </row>
    <row r="117" spans="17:17" ht="13.5">
      <c r="Q117" s="251" t="s">
        <v>158</v>
      </c>
    </row>
    <row r="118" spans="17:17" ht="13.5">
      <c r="Q118" s="251" t="s">
        <v>159</v>
      </c>
    </row>
    <row r="119" spans="17:17" ht="13.5">
      <c r="Q119" s="251" t="s">
        <v>160</v>
      </c>
    </row>
    <row r="120" spans="17:17" ht="13.5">
      <c r="Q120" s="251" t="s">
        <v>161</v>
      </c>
    </row>
    <row r="121" spans="17:17" ht="13.5">
      <c r="Q121" s="251" t="s">
        <v>162</v>
      </c>
    </row>
    <row r="122" spans="17:17" ht="13.5">
      <c r="Q122" s="251" t="s">
        <v>163</v>
      </c>
    </row>
    <row r="123" spans="17:17" ht="13.5">
      <c r="Q123" s="251" t="s">
        <v>164</v>
      </c>
    </row>
    <row r="124" spans="17:17" ht="13.5">
      <c r="Q124" s="251" t="s">
        <v>165</v>
      </c>
    </row>
    <row r="125" spans="17:17" ht="13.5">
      <c r="Q125" s="251" t="s">
        <v>166</v>
      </c>
    </row>
    <row r="126" spans="17:17" ht="13.5">
      <c r="Q126" s="251" t="s">
        <v>167</v>
      </c>
    </row>
    <row r="127" spans="17:17" ht="13.5">
      <c r="Q127" s="251" t="s">
        <v>168</v>
      </c>
    </row>
    <row r="128" spans="17:17" ht="13.5">
      <c r="Q128" s="251" t="s">
        <v>169</v>
      </c>
    </row>
    <row r="129" spans="17:17" ht="13.5">
      <c r="Q129" s="251" t="s">
        <v>170</v>
      </c>
    </row>
    <row r="130" spans="17:17" ht="13.5">
      <c r="Q130" s="251" t="s">
        <v>171</v>
      </c>
    </row>
    <row r="131" spans="17:17" ht="13.5">
      <c r="Q131" s="251" t="s">
        <v>172</v>
      </c>
    </row>
    <row r="132" spans="17:17" ht="13.5">
      <c r="Q132" s="252" t="s">
        <v>173</v>
      </c>
    </row>
    <row r="133" spans="17:17" ht="13.5">
      <c r="Q133" s="252" t="s">
        <v>174</v>
      </c>
    </row>
    <row r="134" spans="17:17" ht="13.5">
      <c r="Q134" s="252" t="s">
        <v>175</v>
      </c>
    </row>
    <row r="135" spans="17:17" ht="13.5">
      <c r="Q135" s="252" t="s">
        <v>176</v>
      </c>
    </row>
    <row r="136" spans="17:17" ht="13.5">
      <c r="Q136" s="252" t="s">
        <v>177</v>
      </c>
    </row>
    <row r="137" spans="17:17" ht="13.5">
      <c r="Q137" s="252" t="s">
        <v>178</v>
      </c>
    </row>
    <row r="138" spans="17:17" ht="13.5">
      <c r="Q138" s="252" t="s">
        <v>179</v>
      </c>
    </row>
    <row r="139" spans="17:17" ht="13.5">
      <c r="Q139" s="252" t="s">
        <v>180</v>
      </c>
    </row>
    <row r="140" spans="17:17" ht="13.5">
      <c r="Q140" s="252" t="s">
        <v>181</v>
      </c>
    </row>
    <row r="141" spans="17:17">
      <c r="Q141" s="250"/>
    </row>
    <row r="142" spans="17:17" ht="13.5">
      <c r="Q142" s="251" t="s">
        <v>182</v>
      </c>
    </row>
    <row r="143" spans="17:17">
      <c r="Q143" s="250" t="s">
        <v>30</v>
      </c>
    </row>
    <row r="144" spans="17:17">
      <c r="Q144" s="21" t="s">
        <v>183</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0" width="9" style="40" customWidth="1"/>
    <col min="51" max="51" width="49.625" style="40" bestFit="1" customWidth="1"/>
    <col min="52" max="53" width="9" style="40" customWidth="1"/>
    <col min="54" max="54" width="54.5" style="40" bestFit="1" customWidth="1"/>
    <col min="55" max="55" width="13" style="40" bestFit="1" customWidth="1"/>
    <col min="56" max="56" width="24.375" style="40" bestFit="1" customWidth="1"/>
    <col min="57"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634"/>
      <c r="C3" s="634"/>
      <c r="D3" s="634"/>
      <c r="E3" s="634"/>
      <c r="F3" s="634"/>
      <c r="G3" s="634"/>
      <c r="H3" s="634"/>
      <c r="I3"/>
      <c r="J3"/>
      <c r="K3"/>
      <c r="L3"/>
      <c r="M3"/>
      <c r="N3"/>
      <c r="O3"/>
      <c r="P3"/>
      <c r="Q3"/>
      <c r="R3"/>
      <c r="S3"/>
      <c r="T3"/>
      <c r="U3"/>
      <c r="V3"/>
      <c r="W3"/>
      <c r="X3"/>
      <c r="Y3"/>
      <c r="Z3" s="42"/>
      <c r="AA3" s="42"/>
      <c r="AB3" s="662"/>
      <c r="AC3" s="663"/>
      <c r="AD3" s="663"/>
      <c r="AE3" s="86"/>
      <c r="AF3" s="108"/>
      <c r="AG3" s="108"/>
      <c r="AH3" s="108"/>
      <c r="AI3" s="108"/>
      <c r="AJ3" s="108"/>
      <c r="AK3" s="108"/>
      <c r="AL3" s="108"/>
      <c r="AM3" s="108"/>
      <c r="AN3" s="108"/>
      <c r="AO3" s="108"/>
      <c r="AP3" s="664" t="s">
        <v>187</v>
      </c>
      <c r="AQ3" s="665"/>
      <c r="AR3" s="666"/>
      <c r="AS3" s="670" t="s">
        <v>188</v>
      </c>
      <c r="AT3" s="671"/>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67"/>
      <c r="AQ4" s="668"/>
      <c r="AR4" s="669"/>
      <c r="AS4" s="672" t="str">
        <f>+表紙!N28</f>
        <v>○</v>
      </c>
      <c r="AT4" s="673"/>
      <c r="AU4" s="436" t="str">
        <f>+表紙!O28</f>
        <v/>
      </c>
      <c r="AV4" s="116"/>
      <c r="AW4" s="434"/>
    </row>
    <row r="5" spans="2:49" ht="15" customHeight="1">
      <c r="B5" s="150" t="s">
        <v>189</v>
      </c>
      <c r="C5" s="150"/>
      <c r="F5" s="150"/>
      <c r="G5" s="106"/>
      <c r="H5" s="106"/>
      <c r="I5" s="106"/>
      <c r="J5" s="106"/>
      <c r="K5" s="106"/>
      <c r="L5" s="106"/>
      <c r="M5" s="42"/>
      <c r="N5" s="42"/>
      <c r="O5" s="42"/>
      <c r="P5" s="42"/>
      <c r="Q5" s="42"/>
      <c r="R5" s="42"/>
      <c r="S5" s="42"/>
      <c r="T5" s="42"/>
      <c r="U5" s="42"/>
      <c r="V5" s="42"/>
      <c r="W5" s="42"/>
      <c r="X5" s="42"/>
      <c r="Y5" s="42"/>
      <c r="Z5" s="685" t="s">
        <v>190</v>
      </c>
      <c r="AA5" s="685"/>
      <c r="AB5" s="686"/>
      <c r="AC5" s="686"/>
      <c r="AD5" s="686"/>
      <c r="AE5" s="86"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3"/>
      <c r="AW5" s="434"/>
    </row>
    <row r="6" spans="2:49" ht="24.75" customHeight="1" thickBot="1">
      <c r="B6" s="152" t="s">
        <v>192</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717" t="s">
        <v>193</v>
      </c>
      <c r="C7" s="718"/>
      <c r="D7" s="687" t="s">
        <v>194</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3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708"/>
      <c r="AF10" s="56"/>
      <c r="AN10" s="53"/>
      <c r="AO10" s="53"/>
      <c r="AP10" s="53"/>
      <c r="AQ10" s="53"/>
      <c r="AR10" s="53"/>
      <c r="AS10"/>
      <c r="AT10"/>
      <c r="AU10"/>
      <c r="AV10"/>
      <c r="AW10" s="43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3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3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34"/>
    </row>
    <row r="14" spans="2:49" ht="27" customHeight="1" thickTop="1" thickBot="1">
      <c r="F14" s="51" t="s">
        <v>209</v>
      </c>
      <c r="G14" s="700" t="s">
        <v>210</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3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3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215</v>
      </c>
      <c r="AT16" s="658"/>
      <c r="AU16" s="95"/>
      <c r="AV16" s="44" t="s">
        <v>202</v>
      </c>
      <c r="AW16" s="43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3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8"/>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3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626" t="s">
        <v>226</v>
      </c>
    </row>
    <row r="20" spans="2:49" ht="27" customHeight="1" thickTop="1" thickBot="1">
      <c r="K20" s="56"/>
      <c r="L20" s="53"/>
      <c r="M20" s="654"/>
      <c r="N20" s="56"/>
      <c r="P20" s="45" t="s">
        <v>227</v>
      </c>
      <c r="Q20" s="649" t="s">
        <v>228</v>
      </c>
      <c r="R20" s="649"/>
      <c r="S20" s="649"/>
      <c r="T20" s="650"/>
      <c r="U20" s="131"/>
      <c r="V20" s="240"/>
      <c r="W20" s="242"/>
      <c r="X20" s="243"/>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627"/>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31"/>
      <c r="V21" s="131"/>
      <c r="W21" s="131"/>
      <c r="X21" s="131"/>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3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3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3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3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3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3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3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3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3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3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274</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1177</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2454.6999999999998</v>
      </c>
      <c r="E24" s="656"/>
      <c r="F24" s="656"/>
      <c r="G24" s="188" t="s">
        <v>241</v>
      </c>
      <c r="H24" s="645">
        <f>+F12</f>
        <v>1177</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1177</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1177</v>
      </c>
      <c r="Q27" s="705"/>
      <c r="R27" s="705"/>
      <c r="S27" s="705"/>
      <c r="T27" s="44" t="s">
        <v>202</v>
      </c>
      <c r="U27" s="64"/>
      <c r="V27" s="64"/>
      <c r="Y27" s="62" t="s">
        <v>214</v>
      </c>
      <c r="Z27" s="65"/>
      <c r="AH27" s="53"/>
      <c r="AI27" s="53"/>
      <c r="AJ27" s="53"/>
      <c r="AK27" s="53"/>
      <c r="AL27" s="675">
        <f>+AH18+P27</f>
        <v>1177</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1177</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2454.6999999999998</v>
      </c>
      <c r="E29" s="656"/>
      <c r="F29" s="656"/>
      <c r="G29" s="188" t="s">
        <v>241</v>
      </c>
      <c r="H29" s="645">
        <f>+AL27</f>
        <v>1177</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404.8</v>
      </c>
      <c r="I30" s="646"/>
      <c r="J30" s="188" t="s">
        <v>241</v>
      </c>
      <c r="M30" s="654"/>
      <c r="P30" s="56"/>
      <c r="R30" s="659">
        <f>+ROUND(AA28,1)+ROUND(AA29,1)+ROUND(AA30,1)</f>
        <v>1177</v>
      </c>
      <c r="S30" s="705"/>
      <c r="T30" s="705"/>
      <c r="U30" s="705"/>
      <c r="V30" s="44" t="s">
        <v>202</v>
      </c>
      <c r="Y30" s="660" t="s">
        <v>263</v>
      </c>
      <c r="Z30" s="661"/>
      <c r="AA30" s="701"/>
      <c r="AB30" s="702"/>
      <c r="AC30" s="702"/>
      <c r="AD30" s="702"/>
      <c r="AE30" s="702"/>
      <c r="AF30" s="44" t="s">
        <v>202</v>
      </c>
      <c r="AL30" s="678">
        <v>404.8</v>
      </c>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1177</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276</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277</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278</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topLeftCell="B21" zoomScaleNormal="100" workbookViewId="0">
      <selection activeCell="BA20" sqref="BA20"/>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50" ht="27" customHeight="1">
      <c r="F1" s="39"/>
      <c r="S1" s="85" t="s">
        <v>184</v>
      </c>
      <c r="T1" s="85" t="s">
        <v>185</v>
      </c>
    </row>
    <row r="2" spans="2:50"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50"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50"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717" t="s">
        <v>193</v>
      </c>
      <c r="C7" s="718"/>
      <c r="D7" s="687" t="s">
        <v>279</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134"/>
      <c r="AQ7" s="429"/>
      <c r="AR7" s="734" t="s">
        <v>280</v>
      </c>
      <c r="AS7" s="734"/>
      <c r="AT7" s="734"/>
      <c r="AU7" s="95">
        <v>0</v>
      </c>
      <c r="AV7" s="422" t="s">
        <v>241</v>
      </c>
      <c r="AW7" s="444"/>
      <c r="AX7" s="423"/>
    </row>
    <row r="8" spans="2:50"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140"/>
      <c r="AQ8" s="66"/>
      <c r="AR8" s="734" t="s">
        <v>281</v>
      </c>
      <c r="AS8" s="734"/>
      <c r="AT8" s="734"/>
      <c r="AU8" s="95">
        <v>0</v>
      </c>
      <c r="AV8" s="422" t="s">
        <v>241</v>
      </c>
      <c r="AW8" s="444"/>
    </row>
    <row r="9" spans="2:50"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428"/>
      <c r="AP9" s="140"/>
      <c r="AQ9" s="66"/>
      <c r="AR9" s="734" t="s">
        <v>282</v>
      </c>
      <c r="AS9" s="734"/>
      <c r="AT9" s="734"/>
      <c r="AU9" s="95">
        <v>0</v>
      </c>
      <c r="AV9" s="422" t="s">
        <v>241</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141"/>
      <c r="AQ10" s="246"/>
      <c r="AR10" s="734" t="s">
        <v>283</v>
      </c>
      <c r="AS10" s="734"/>
      <c r="AT10" s="734"/>
      <c r="AU10" s="95">
        <v>0</v>
      </c>
      <c r="AV10" s="422" t="s">
        <v>241</v>
      </c>
      <c r="AW10" s="444"/>
    </row>
    <row r="11" spans="2:50"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W11" s="444"/>
    </row>
    <row r="12" spans="2:50" ht="24.75" customHeight="1" thickTop="1" thickBot="1">
      <c r="F12" s="675">
        <f>+ROUND(P12,1)+ROUND(P15,1)+ROUND(P18,1)+ROUND(P24,1)+P27-ROUND(F15,1)</f>
        <v>55.7</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s="62" t="s">
        <v>214</v>
      </c>
      <c r="AT12" s="63"/>
      <c r="AW12" s="444"/>
    </row>
    <row r="13" spans="2:50"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32"/>
      <c r="AR13" s="433"/>
      <c r="AS13" s="657" t="s">
        <v>253</v>
      </c>
      <c r="AT13" s="658"/>
      <c r="AU13" s="95">
        <v>0</v>
      </c>
      <c r="AV13" s="44" t="s">
        <v>202</v>
      </c>
      <c r="AW13" s="444"/>
    </row>
    <row r="14" spans="2:50"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Q14" s="140"/>
      <c r="AR14" s="53"/>
      <c r="AS14" s="657" t="s">
        <v>224</v>
      </c>
      <c r="AT14" s="658"/>
      <c r="AU14" s="95">
        <v>0</v>
      </c>
      <c r="AV14" s="44" t="s">
        <v>202</v>
      </c>
      <c r="AW14" s="444"/>
    </row>
    <row r="15" spans="2:50"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Q15" s="141"/>
      <c r="AR15" s="246"/>
      <c r="AS15" s="657" t="s">
        <v>225</v>
      </c>
      <c r="AT15" s="658"/>
      <c r="AU15" s="95">
        <v>0</v>
      </c>
      <c r="AV15" s="44" t="s">
        <v>202</v>
      </c>
      <c r="AW15" s="444"/>
    </row>
    <row r="16" spans="2:50"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140"/>
      <c r="AR16" s="53"/>
      <c r="AW16" s="444"/>
    </row>
    <row r="17" spans="2:51"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R17" s="424"/>
      <c r="AS17" s="425" t="str">
        <f>IF(SUM(AU18:AU21)&gt;AS24,"下の表は、⑫の内数であるア～エの量が⑫を超えています","")</f>
        <v/>
      </c>
      <c r="AW17" s="444"/>
    </row>
    <row r="18" spans="2:51"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+ROUND(AU13,1)+ROUND(AU14,1)+ROUND(AU15,1)</f>
        <v>0</v>
      </c>
      <c r="AP18" s="44" t="s">
        <v>202</v>
      </c>
      <c r="AR18" s="734" t="s">
        <v>280</v>
      </c>
      <c r="AS18" s="734"/>
      <c r="AT18" s="734"/>
      <c r="AU18" s="95">
        <v>16.7</v>
      </c>
      <c r="AV18" s="422" t="s">
        <v>241</v>
      </c>
      <c r="AW18" s="445"/>
      <c r="AY18" s="423"/>
    </row>
    <row r="19" spans="2:51"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R19" s="734" t="s">
        <v>281</v>
      </c>
      <c r="AS19" s="734"/>
      <c r="AT19" s="734"/>
      <c r="AU19" s="95">
        <v>0</v>
      </c>
      <c r="AV19" s="422" t="s">
        <v>241</v>
      </c>
      <c r="AW19" s="735"/>
      <c r="AX19" s="730" t="s">
        <v>226</v>
      </c>
    </row>
    <row r="20" spans="2:51"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734" t="s">
        <v>282</v>
      </c>
      <c r="AS20" s="734"/>
      <c r="AT20" s="734"/>
      <c r="AU20" s="95">
        <v>39</v>
      </c>
      <c r="AV20" s="422" t="s">
        <v>241</v>
      </c>
      <c r="AW20" s="735"/>
      <c r="AX20" s="730"/>
    </row>
    <row r="21" spans="2:51"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734" t="s">
        <v>283</v>
      </c>
      <c r="AS21" s="734"/>
      <c r="AT21" s="734"/>
      <c r="AU21" s="95">
        <v>0</v>
      </c>
      <c r="AV21" s="422" t="s">
        <v>241</v>
      </c>
      <c r="AW21" s="446"/>
    </row>
    <row r="22" spans="2:51"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8"/>
    </row>
    <row r="24" spans="2:51" ht="27" customHeight="1" thickTop="1" thickBot="1">
      <c r="B24" s="632" t="s">
        <v>240</v>
      </c>
      <c r="C24" s="633"/>
      <c r="D24" s="656">
        <v>26.1</v>
      </c>
      <c r="E24" s="656"/>
      <c r="F24" s="656"/>
      <c r="G24" s="188" t="s">
        <v>241</v>
      </c>
      <c r="H24" s="645">
        <f>+F12</f>
        <v>55.7</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+ROUND(AU13,1)+ROUND(AA28,1)</f>
        <v>55.7</v>
      </c>
      <c r="AT24" s="676"/>
      <c r="AU24" s="676"/>
      <c r="AV24" s="52" t="s">
        <v>202</v>
      </c>
      <c r="AW24" s="449"/>
    </row>
    <row r="25" spans="2:51"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51" ht="27" customHeight="1" thickBot="1">
      <c r="B27" s="632" t="s">
        <v>251</v>
      </c>
      <c r="C27" s="633"/>
      <c r="D27" s="656">
        <v>0</v>
      </c>
      <c r="E27" s="656"/>
      <c r="F27" s="656"/>
      <c r="G27" s="188" t="s">
        <v>241</v>
      </c>
      <c r="H27" s="645">
        <f>+Y21</f>
        <v>0</v>
      </c>
      <c r="I27" s="646"/>
      <c r="J27" s="188" t="s">
        <v>241</v>
      </c>
      <c r="M27" s="654"/>
      <c r="P27" s="659">
        <f>+R30+ROUND(R33,1)</f>
        <v>55.7</v>
      </c>
      <c r="Q27" s="705"/>
      <c r="R27" s="705"/>
      <c r="S27" s="705"/>
      <c r="T27" s="44" t="s">
        <v>202</v>
      </c>
      <c r="U27" s="64"/>
      <c r="V27" s="64"/>
      <c r="Y27" s="62" t="s">
        <v>214</v>
      </c>
      <c r="Z27" s="65"/>
      <c r="AH27" s="53"/>
      <c r="AI27" s="53"/>
      <c r="AJ27" s="53"/>
      <c r="AK27" s="53"/>
      <c r="AL27" s="675">
        <f>+AH18+P27</f>
        <v>55.7</v>
      </c>
      <c r="AM27" s="676"/>
      <c r="AN27" s="676"/>
      <c r="AO27" s="676"/>
      <c r="AP27" s="52" t="s">
        <v>202</v>
      </c>
      <c r="AQ27" s="257"/>
      <c r="AR27" s="126"/>
      <c r="AS27" s="678">
        <v>0</v>
      </c>
      <c r="AT27" s="679"/>
      <c r="AU27" s="679"/>
      <c r="AV27" s="52" t="s">
        <v>202</v>
      </c>
      <c r="AW27" s="444"/>
    </row>
    <row r="28" spans="2:51" ht="27" customHeight="1" thickTop="1" thickBot="1">
      <c r="B28" s="647" t="s">
        <v>252</v>
      </c>
      <c r="C28" s="648"/>
      <c r="D28" s="656">
        <v>0</v>
      </c>
      <c r="E28" s="656"/>
      <c r="F28" s="656"/>
      <c r="G28" s="188" t="s">
        <v>241</v>
      </c>
      <c r="H28" s="645">
        <f>+P15+AH12</f>
        <v>0</v>
      </c>
      <c r="I28" s="646"/>
      <c r="J28" s="188" t="s">
        <v>241</v>
      </c>
      <c r="M28" s="654"/>
      <c r="P28" s="56"/>
      <c r="U28" s="53"/>
      <c r="V28" s="53"/>
      <c r="X28" s="430"/>
      <c r="Y28" s="660" t="s">
        <v>253</v>
      </c>
      <c r="Z28" s="661"/>
      <c r="AA28" s="701">
        <v>55.7</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632" t="s">
        <v>254</v>
      </c>
      <c r="C29" s="633"/>
      <c r="D29" s="656">
        <v>26.1</v>
      </c>
      <c r="E29" s="656"/>
      <c r="F29" s="656"/>
      <c r="G29" s="188" t="s">
        <v>241</v>
      </c>
      <c r="H29" s="645">
        <f>+AL27</f>
        <v>55.7</v>
      </c>
      <c r="I29" s="646"/>
      <c r="J29" s="188" t="s">
        <v>241</v>
      </c>
      <c r="M29" s="654"/>
      <c r="P29" s="56"/>
      <c r="Q29" s="141"/>
      <c r="R29" s="51" t="s">
        <v>255</v>
      </c>
      <c r="S29" s="700" t="s">
        <v>256</v>
      </c>
      <c r="T29" s="703"/>
      <c r="U29" s="703"/>
      <c r="V29" s="704"/>
      <c r="W29" s="48"/>
      <c r="X29" s="431"/>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51" ht="27" customHeight="1" thickBot="1">
      <c r="B30" s="632" t="s">
        <v>262</v>
      </c>
      <c r="C30" s="633"/>
      <c r="D30" s="656">
        <v>18</v>
      </c>
      <c r="E30" s="656"/>
      <c r="F30" s="656"/>
      <c r="G30" s="188" t="s">
        <v>241</v>
      </c>
      <c r="H30" s="645">
        <f>+AL30</f>
        <v>3.2</v>
      </c>
      <c r="I30" s="646"/>
      <c r="J30" s="188" t="s">
        <v>241</v>
      </c>
      <c r="M30" s="654"/>
      <c r="P30" s="56"/>
      <c r="R30" s="659">
        <f>+ROUND(AA28,1)+ROUND(AA29,1)+ROUND(AA30,1)</f>
        <v>55.7</v>
      </c>
      <c r="S30" s="705"/>
      <c r="T30" s="705"/>
      <c r="U30" s="705"/>
      <c r="V30" s="44" t="s">
        <v>202</v>
      </c>
      <c r="X30" s="247"/>
      <c r="Y30" s="660" t="s">
        <v>263</v>
      </c>
      <c r="Z30" s="661"/>
      <c r="AA30" s="701"/>
      <c r="AB30" s="702"/>
      <c r="AC30" s="702"/>
      <c r="AD30" s="702"/>
      <c r="AE30" s="702"/>
      <c r="AF30" s="44" t="s">
        <v>202</v>
      </c>
      <c r="AL30" s="678">
        <v>3.2</v>
      </c>
      <c r="AM30" s="679"/>
      <c r="AN30" s="679"/>
      <c r="AO30" s="679"/>
      <c r="AP30" s="52" t="s">
        <v>202</v>
      </c>
      <c r="AS30" s="697"/>
      <c r="AT30" s="694"/>
      <c r="AU30" s="694"/>
      <c r="AV30" s="695"/>
      <c r="AW30" s="444"/>
    </row>
    <row r="31" spans="2:51" ht="27" customHeight="1" thickBot="1">
      <c r="B31" s="632" t="s">
        <v>264</v>
      </c>
      <c r="C31" s="633"/>
      <c r="D31" s="656">
        <v>26.1</v>
      </c>
      <c r="E31" s="656"/>
      <c r="F31" s="656"/>
      <c r="G31" s="188" t="s">
        <v>241</v>
      </c>
      <c r="H31" s="645">
        <f>+AS24</f>
        <v>55.7</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51"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AA34" s="639"/>
      <c r="AB34" s="640"/>
      <c r="AC34" s="640"/>
      <c r="AD34" s="640"/>
      <c r="AE34" s="640"/>
      <c r="AF34" s="640"/>
      <c r="AG34" s="640"/>
      <c r="AH34" s="640"/>
      <c r="AI34" s="640"/>
      <c r="AJ34" s="640"/>
      <c r="AK34" s="640"/>
      <c r="AL34" s="640"/>
      <c r="AM34" s="640"/>
      <c r="AN34" s="640"/>
      <c r="AO34" s="643"/>
      <c r="AP34" s="184"/>
      <c r="AW34" s="444"/>
    </row>
    <row r="35" spans="2:62" ht="24.6" customHeight="1" thickBot="1">
      <c r="B35" s="740" t="s">
        <v>284</v>
      </c>
      <c r="C35" s="740"/>
      <c r="D35" s="740"/>
      <c r="E35" s="740"/>
      <c r="F35" s="740"/>
      <c r="G35" s="740"/>
      <c r="H35" s="740"/>
      <c r="I35" s="740"/>
      <c r="J35" s="740"/>
      <c r="AF35" s="64"/>
      <c r="AG35" s="64"/>
      <c r="AH35" s="64"/>
      <c r="AI35" s="64"/>
      <c r="AJ35" s="64"/>
      <c r="AK35" s="64"/>
      <c r="AL35" s="53"/>
      <c r="AM35" s="53"/>
      <c r="AN35" s="53"/>
      <c r="AO35" s="53"/>
      <c r="AP35" s="53"/>
      <c r="AQ35" s="53"/>
      <c r="AR35" s="53"/>
    </row>
    <row r="36" spans="2:62" ht="27" customHeight="1">
      <c r="B36" s="736" t="s">
        <v>285</v>
      </c>
      <c r="C36" s="737"/>
      <c r="D36" s="737"/>
      <c r="E36" s="737"/>
      <c r="F36" s="737"/>
      <c r="G36" s="737"/>
      <c r="H36" s="741">
        <f>IF(SUM(F12,F15)&gt;0,SUM(P12,P21,AH9,AS24,AS27,AS31)/SUM(F12,F15)*100,"")</f>
        <v>100</v>
      </c>
      <c r="I36" s="742"/>
      <c r="J36" s="420" t="s">
        <v>286</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738" t="s">
        <v>287</v>
      </c>
      <c r="D37" s="739"/>
      <c r="E37" s="739"/>
      <c r="F37" s="739"/>
      <c r="G37" s="739"/>
      <c r="H37" s="743">
        <f>IF(SUM(F12,F15)&gt;0,SUM(P21,AS27,AS31,AU9,AU20)/SUM(F12,F15)*100,"")</f>
        <v>70.017953321364445</v>
      </c>
      <c r="I37" s="744"/>
      <c r="J37" s="421" t="s">
        <v>286</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717" t="s">
        <v>193</v>
      </c>
      <c r="C7" s="718"/>
      <c r="D7" s="687" t="s">
        <v>288</v>
      </c>
      <c r="E7" s="688"/>
      <c r="F7" s="688"/>
      <c r="G7" s="688"/>
      <c r="H7" s="688"/>
      <c r="I7" s="689"/>
      <c r="J7" s="140"/>
      <c r="K7" s="53"/>
      <c r="L7" s="153"/>
      <c r="M7" s="745" t="s">
        <v>289</v>
      </c>
      <c r="N7" s="746"/>
      <c r="O7" s="746"/>
      <c r="P7" s="746"/>
      <c r="Q7" s="746"/>
      <c r="R7" s="746"/>
      <c r="S7" s="746"/>
      <c r="T7" s="746"/>
      <c r="U7" s="746"/>
      <c r="V7" s="746"/>
      <c r="W7" s="747"/>
      <c r="X7" s="747"/>
      <c r="Y7" s="746"/>
      <c r="Z7" s="746"/>
      <c r="AA7" s="746"/>
      <c r="AB7" s="748"/>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50.6</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37</v>
      </c>
      <c r="E24" s="656"/>
      <c r="F24" s="656"/>
      <c r="G24" s="188" t="s">
        <v>241</v>
      </c>
      <c r="H24" s="645">
        <f>+F12</f>
        <v>50.6</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50.6</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50.6</v>
      </c>
      <c r="Q27" s="705"/>
      <c r="R27" s="705"/>
      <c r="S27" s="705"/>
      <c r="T27" s="44" t="s">
        <v>202</v>
      </c>
      <c r="U27" s="64"/>
      <c r="V27" s="64"/>
      <c r="Y27" s="62" t="s">
        <v>214</v>
      </c>
      <c r="Z27" s="65"/>
      <c r="AH27" s="53"/>
      <c r="AI27" s="53"/>
      <c r="AJ27" s="53"/>
      <c r="AK27" s="53"/>
      <c r="AL27" s="675">
        <f>+AH18+P27</f>
        <v>50.6</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50.6</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37</v>
      </c>
      <c r="E29" s="656"/>
      <c r="F29" s="656"/>
      <c r="G29" s="188" t="s">
        <v>241</v>
      </c>
      <c r="H29" s="645">
        <f>+AL27</f>
        <v>50.6</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33.1</v>
      </c>
      <c r="E30" s="656"/>
      <c r="F30" s="656"/>
      <c r="G30" s="188" t="s">
        <v>241</v>
      </c>
      <c r="H30" s="645">
        <f>+AL30</f>
        <v>0</v>
      </c>
      <c r="I30" s="646"/>
      <c r="J30" s="188" t="s">
        <v>241</v>
      </c>
      <c r="M30" s="654"/>
      <c r="P30" s="56"/>
      <c r="R30" s="659">
        <f>+ROUND(AA28,1)+ROUND(AA29,1)+ROUND(AA30,1)</f>
        <v>50.6</v>
      </c>
      <c r="S30" s="705"/>
      <c r="T30" s="705"/>
      <c r="U30" s="705"/>
      <c r="V30" s="44" t="s">
        <v>202</v>
      </c>
      <c r="Y30" s="660" t="s">
        <v>263</v>
      </c>
      <c r="Z30" s="661"/>
      <c r="AA30" s="701"/>
      <c r="AB30" s="702"/>
      <c r="AC30" s="702"/>
      <c r="AD30" s="702"/>
      <c r="AE30" s="702"/>
      <c r="AF30" s="44" t="s">
        <v>202</v>
      </c>
      <c r="AL30" s="678">
        <v>0</v>
      </c>
      <c r="AM30" s="679"/>
      <c r="AN30" s="679"/>
      <c r="AO30" s="679"/>
      <c r="AP30" s="52" t="s">
        <v>202</v>
      </c>
      <c r="AS30" s="697"/>
      <c r="AT30" s="694"/>
      <c r="AU30" s="694"/>
      <c r="AV30" s="695"/>
      <c r="AW30" s="444"/>
    </row>
    <row r="31" spans="2:49" ht="27" customHeight="1" thickTop="1" thickBot="1">
      <c r="B31" s="632" t="s">
        <v>264</v>
      </c>
      <c r="C31" s="633"/>
      <c r="D31" s="656">
        <v>37</v>
      </c>
      <c r="E31" s="656"/>
      <c r="F31" s="656"/>
      <c r="G31" s="188" t="s">
        <v>241</v>
      </c>
      <c r="H31" s="645">
        <f>+AS24</f>
        <v>50.6</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717" t="s">
        <v>193</v>
      </c>
      <c r="C7" s="718"/>
      <c r="D7" s="687" t="s">
        <v>290</v>
      </c>
      <c r="E7" s="688"/>
      <c r="F7" s="688"/>
      <c r="G7" s="688"/>
      <c r="H7" s="688"/>
      <c r="I7" s="689"/>
      <c r="J7" s="140"/>
      <c r="K7" s="53"/>
      <c r="L7" s="153"/>
      <c r="M7" s="752" t="s">
        <v>291</v>
      </c>
      <c r="N7" s="753"/>
      <c r="O7" s="753"/>
      <c r="P7" s="753"/>
      <c r="Q7" s="753"/>
      <c r="R7" s="753"/>
      <c r="S7" s="753"/>
      <c r="T7" s="753"/>
      <c r="U7" s="753"/>
      <c r="V7" s="753"/>
      <c r="W7" s="754"/>
      <c r="X7" s="754"/>
      <c r="Y7" s="753"/>
      <c r="Z7" s="753"/>
      <c r="AA7" s="753"/>
      <c r="AB7" s="755"/>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56"/>
      <c r="N8" s="757"/>
      <c r="O8" s="757"/>
      <c r="P8" s="757"/>
      <c r="Q8" s="757"/>
      <c r="R8" s="757"/>
      <c r="S8" s="757"/>
      <c r="T8" s="757"/>
      <c r="U8" s="757"/>
      <c r="V8" s="757"/>
      <c r="W8" s="757"/>
      <c r="X8" s="757"/>
      <c r="Y8" s="757"/>
      <c r="Z8" s="757"/>
      <c r="AA8" s="757"/>
      <c r="AB8" s="758"/>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80.599999999999994</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39.5</v>
      </c>
      <c r="E24" s="656"/>
      <c r="F24" s="656"/>
      <c r="G24" s="188" t="s">
        <v>241</v>
      </c>
      <c r="H24" s="645">
        <f>+F12</f>
        <v>80.599999999999994</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80.599999999999994</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80.599999999999994</v>
      </c>
      <c r="Q27" s="705"/>
      <c r="R27" s="705"/>
      <c r="S27" s="705"/>
      <c r="T27" s="44" t="s">
        <v>202</v>
      </c>
      <c r="U27" s="64"/>
      <c r="V27" s="64"/>
      <c r="Y27" s="62" t="s">
        <v>214</v>
      </c>
      <c r="Z27" s="65"/>
      <c r="AH27" s="53"/>
      <c r="AI27" s="53"/>
      <c r="AJ27" s="53"/>
      <c r="AK27" s="53"/>
      <c r="AL27" s="675">
        <f>+AH18+P27</f>
        <v>80.599999999999994</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80.599999999999994</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39.5</v>
      </c>
      <c r="E29" s="656"/>
      <c r="F29" s="656"/>
      <c r="G29" s="188" t="s">
        <v>241</v>
      </c>
      <c r="H29" s="645">
        <f>+AL27</f>
        <v>80.599999999999994</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24.6</v>
      </c>
      <c r="E30" s="656"/>
      <c r="F30" s="656"/>
      <c r="G30" s="188" t="s">
        <v>241</v>
      </c>
      <c r="H30" s="645">
        <f>+AL30</f>
        <v>0.3</v>
      </c>
      <c r="I30" s="646"/>
      <c r="J30" s="188" t="s">
        <v>241</v>
      </c>
      <c r="M30" s="654"/>
      <c r="P30" s="56"/>
      <c r="R30" s="659">
        <f>+ROUND(AA28,1)+ROUND(AA29,1)+ROUND(AA30,1)</f>
        <v>80.599999999999994</v>
      </c>
      <c r="S30" s="705"/>
      <c r="T30" s="705"/>
      <c r="U30" s="705"/>
      <c r="V30" s="44" t="s">
        <v>202</v>
      </c>
      <c r="Y30" s="660" t="s">
        <v>263</v>
      </c>
      <c r="Z30" s="661"/>
      <c r="AA30" s="701"/>
      <c r="AB30" s="702"/>
      <c r="AC30" s="702"/>
      <c r="AD30" s="702"/>
      <c r="AE30" s="702"/>
      <c r="AF30" s="44" t="s">
        <v>202</v>
      </c>
      <c r="AL30" s="678">
        <v>0.3</v>
      </c>
      <c r="AM30" s="679"/>
      <c r="AN30" s="679"/>
      <c r="AO30" s="679"/>
      <c r="AP30" s="52" t="s">
        <v>202</v>
      </c>
      <c r="AS30" s="697"/>
      <c r="AT30" s="694"/>
      <c r="AU30" s="694"/>
      <c r="AV30" s="695"/>
      <c r="AW30" s="444"/>
    </row>
    <row r="31" spans="2:49" ht="27" customHeight="1" thickTop="1" thickBot="1">
      <c r="B31" s="632" t="s">
        <v>264</v>
      </c>
      <c r="C31" s="633"/>
      <c r="D31" s="656">
        <v>39.5</v>
      </c>
      <c r="E31" s="656"/>
      <c r="F31" s="656"/>
      <c r="G31" s="188" t="s">
        <v>241</v>
      </c>
      <c r="H31" s="645">
        <f>+AS24</f>
        <v>80.599999999999994</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717" t="s">
        <v>193</v>
      </c>
      <c r="C7" s="718"/>
      <c r="D7" s="687" t="s">
        <v>292</v>
      </c>
      <c r="E7" s="688"/>
      <c r="F7" s="688"/>
      <c r="G7" s="688"/>
      <c r="H7" s="688"/>
      <c r="I7" s="689"/>
      <c r="J7" s="140"/>
      <c r="K7" s="53"/>
      <c r="L7" s="153"/>
      <c r="M7" s="745" t="s">
        <v>293</v>
      </c>
      <c r="N7" s="746"/>
      <c r="O7" s="746"/>
      <c r="P7" s="746"/>
      <c r="Q7" s="746"/>
      <c r="R7" s="746"/>
      <c r="S7" s="746"/>
      <c r="T7" s="746"/>
      <c r="U7" s="746"/>
      <c r="V7" s="746"/>
      <c r="W7" s="747"/>
      <c r="X7" s="747"/>
      <c r="Y7" s="746"/>
      <c r="Z7" s="746"/>
      <c r="AA7" s="746"/>
      <c r="AB7" s="748"/>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717" t="s">
        <v>193</v>
      </c>
      <c r="C7" s="718"/>
      <c r="D7" s="687" t="s">
        <v>294</v>
      </c>
      <c r="E7" s="688"/>
      <c r="F7" s="688"/>
      <c r="G7" s="688"/>
      <c r="H7" s="688"/>
      <c r="I7" s="689"/>
      <c r="J7" s="140"/>
      <c r="K7" s="53"/>
      <c r="L7" s="153"/>
      <c r="M7" s="745" t="s">
        <v>295</v>
      </c>
      <c r="N7" s="746"/>
      <c r="O7" s="746"/>
      <c r="P7" s="746"/>
      <c r="Q7" s="746"/>
      <c r="R7" s="746"/>
      <c r="S7" s="746"/>
      <c r="T7" s="746"/>
      <c r="U7" s="746"/>
      <c r="V7" s="746"/>
      <c r="W7" s="747"/>
      <c r="X7" s="747"/>
      <c r="Y7" s="746"/>
      <c r="Z7" s="746"/>
      <c r="AA7" s="746"/>
      <c r="AB7" s="748"/>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717" t="s">
        <v>193</v>
      </c>
      <c r="C7" s="718"/>
      <c r="D7" s="687" t="s">
        <v>296</v>
      </c>
      <c r="E7" s="688"/>
      <c r="F7" s="688"/>
      <c r="G7" s="688"/>
      <c r="H7" s="688"/>
      <c r="I7" s="689"/>
      <c r="J7" s="140"/>
      <c r="K7" s="53"/>
      <c r="L7" s="153"/>
      <c r="M7" s="745" t="s">
        <v>297</v>
      </c>
      <c r="N7" s="746"/>
      <c r="O7" s="746"/>
      <c r="P7" s="746"/>
      <c r="Q7" s="746"/>
      <c r="R7" s="746"/>
      <c r="S7" s="746"/>
      <c r="T7" s="746"/>
      <c r="U7" s="746"/>
      <c r="V7" s="746"/>
      <c r="W7" s="747"/>
      <c r="X7" s="747"/>
      <c r="Y7" s="746"/>
      <c r="Z7" s="746"/>
      <c r="AA7" s="746"/>
      <c r="AB7" s="748"/>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298</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299</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7.6</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0</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7.6</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v>0</v>
      </c>
      <c r="AM30" s="679"/>
      <c r="AN30" s="679"/>
      <c r="AO30" s="679"/>
      <c r="AP30" s="52" t="s">
        <v>202</v>
      </c>
      <c r="AS30" s="697"/>
      <c r="AT30" s="694"/>
      <c r="AU30" s="694"/>
      <c r="AV30" s="695"/>
      <c r="AW30" s="444"/>
    </row>
    <row r="31" spans="2:49" ht="27" customHeight="1" thickTop="1" thickBot="1">
      <c r="B31" s="632" t="s">
        <v>264</v>
      </c>
      <c r="C31" s="633"/>
      <c r="D31" s="656">
        <v>7.6</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300</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27.1</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9.1</v>
      </c>
      <c r="E24" s="656"/>
      <c r="F24" s="656"/>
      <c r="G24" s="188" t="s">
        <v>241</v>
      </c>
      <c r="H24" s="645">
        <f>+F12</f>
        <v>27.1</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27.1</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27.1</v>
      </c>
      <c r="Q27" s="705"/>
      <c r="R27" s="705"/>
      <c r="S27" s="705"/>
      <c r="T27" s="44" t="s">
        <v>202</v>
      </c>
      <c r="U27" s="64"/>
      <c r="V27" s="64"/>
      <c r="Y27" s="62" t="s">
        <v>214</v>
      </c>
      <c r="Z27" s="65"/>
      <c r="AH27" s="53"/>
      <c r="AI27" s="53"/>
      <c r="AJ27" s="53"/>
      <c r="AK27" s="53"/>
      <c r="AL27" s="675">
        <f>+AH18+P27</f>
        <v>27.1</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27.1</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9.1</v>
      </c>
      <c r="E29" s="656"/>
      <c r="F29" s="656"/>
      <c r="G29" s="188" t="s">
        <v>241</v>
      </c>
      <c r="H29" s="645">
        <f>+AL27</f>
        <v>27.1</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1</v>
      </c>
      <c r="E30" s="656"/>
      <c r="F30" s="656"/>
      <c r="G30" s="188" t="s">
        <v>241</v>
      </c>
      <c r="H30" s="645">
        <f>+AL30</f>
        <v>0</v>
      </c>
      <c r="I30" s="646"/>
      <c r="J30" s="188" t="s">
        <v>241</v>
      </c>
      <c r="M30" s="654"/>
      <c r="P30" s="56"/>
      <c r="R30" s="659">
        <f>+ROUND(AA28,1)+ROUND(AA29,1)+ROUND(AA30,1)</f>
        <v>27.1</v>
      </c>
      <c r="S30" s="705"/>
      <c r="T30" s="705"/>
      <c r="U30" s="705"/>
      <c r="V30" s="44" t="s">
        <v>202</v>
      </c>
      <c r="Y30" s="660" t="s">
        <v>263</v>
      </c>
      <c r="Z30" s="661"/>
      <c r="AA30" s="701"/>
      <c r="AB30" s="702"/>
      <c r="AC30" s="702"/>
      <c r="AD30" s="702"/>
      <c r="AE30" s="702"/>
      <c r="AF30" s="44" t="s">
        <v>202</v>
      </c>
      <c r="AL30" s="678">
        <v>0</v>
      </c>
      <c r="AM30" s="679"/>
      <c r="AN30" s="679"/>
      <c r="AO30" s="679"/>
      <c r="AP30" s="52" t="s">
        <v>202</v>
      </c>
      <c r="AS30" s="697"/>
      <c r="AT30" s="694"/>
      <c r="AU30" s="694"/>
      <c r="AV30" s="695"/>
      <c r="AW30" s="444"/>
    </row>
    <row r="31" spans="2:49" ht="27" customHeight="1" thickTop="1" thickBot="1">
      <c r="B31" s="632" t="s">
        <v>264</v>
      </c>
      <c r="C31" s="633"/>
      <c r="D31" s="656">
        <v>9.1</v>
      </c>
      <c r="E31" s="656"/>
      <c r="F31" s="656"/>
      <c r="G31" s="188" t="s">
        <v>241</v>
      </c>
      <c r="H31" s="645">
        <f>+AS24</f>
        <v>27.1</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301</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302</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557.20000000000005</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537.1</v>
      </c>
      <c r="E24" s="656"/>
      <c r="F24" s="656"/>
      <c r="G24" s="188" t="s">
        <v>241</v>
      </c>
      <c r="H24" s="645">
        <f>+F12</f>
        <v>557.20000000000005</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557.20000000000005</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557.20000000000005</v>
      </c>
      <c r="Q27" s="705"/>
      <c r="R27" s="705"/>
      <c r="S27" s="705"/>
      <c r="T27" s="44" t="s">
        <v>202</v>
      </c>
      <c r="U27" s="64"/>
      <c r="V27" s="64"/>
      <c r="Y27" s="62" t="s">
        <v>214</v>
      </c>
      <c r="Z27" s="65"/>
      <c r="AH27" s="53"/>
      <c r="AI27" s="53"/>
      <c r="AJ27" s="53"/>
      <c r="AK27" s="53"/>
      <c r="AL27" s="675">
        <f>+AH18+P27</f>
        <v>557.20000000000005</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557.20000000000005</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537.1</v>
      </c>
      <c r="E29" s="656"/>
      <c r="F29" s="656"/>
      <c r="G29" s="188" t="s">
        <v>241</v>
      </c>
      <c r="H29" s="645">
        <f>+AL27</f>
        <v>557.20000000000005</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57</v>
      </c>
      <c r="E30" s="656"/>
      <c r="F30" s="656"/>
      <c r="G30" s="188" t="s">
        <v>241</v>
      </c>
      <c r="H30" s="645">
        <f>+AL30</f>
        <v>2.2000000000000002</v>
      </c>
      <c r="I30" s="646"/>
      <c r="J30" s="188" t="s">
        <v>241</v>
      </c>
      <c r="M30" s="654"/>
      <c r="P30" s="56"/>
      <c r="R30" s="659">
        <f>+ROUND(AA28,1)+ROUND(AA29,1)+ROUND(AA30,1)</f>
        <v>557.20000000000005</v>
      </c>
      <c r="S30" s="705"/>
      <c r="T30" s="705"/>
      <c r="U30" s="705"/>
      <c r="V30" s="44" t="s">
        <v>202</v>
      </c>
      <c r="Y30" s="660" t="s">
        <v>263</v>
      </c>
      <c r="Z30" s="661"/>
      <c r="AA30" s="701"/>
      <c r="AB30" s="702"/>
      <c r="AC30" s="702"/>
      <c r="AD30" s="702"/>
      <c r="AE30" s="702"/>
      <c r="AF30" s="44" t="s">
        <v>202</v>
      </c>
      <c r="AL30" s="678">
        <v>2.2000000000000002</v>
      </c>
      <c r="AM30" s="679"/>
      <c r="AN30" s="679"/>
      <c r="AO30" s="679"/>
      <c r="AP30" s="52" t="s">
        <v>202</v>
      </c>
      <c r="AS30" s="697"/>
      <c r="AT30" s="694"/>
      <c r="AU30" s="694"/>
      <c r="AV30" s="695"/>
      <c r="AW30" s="444"/>
    </row>
    <row r="31" spans="2:49" ht="27" customHeight="1" thickTop="1" thickBot="1">
      <c r="B31" s="632" t="s">
        <v>264</v>
      </c>
      <c r="C31" s="633"/>
      <c r="D31" s="656">
        <v>80.900000000000006</v>
      </c>
      <c r="E31" s="656"/>
      <c r="F31" s="656"/>
      <c r="G31" s="188" t="s">
        <v>241</v>
      </c>
      <c r="H31" s="645">
        <f>+AS24</f>
        <v>557.20000000000005</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717" t="s">
        <v>193</v>
      </c>
      <c r="C7" s="718"/>
      <c r="D7" s="687" t="s">
        <v>303</v>
      </c>
      <c r="E7" s="688"/>
      <c r="F7" s="688"/>
      <c r="G7" s="688"/>
      <c r="H7" s="688"/>
      <c r="I7" s="689"/>
      <c r="J7" s="140"/>
      <c r="K7" s="53"/>
      <c r="L7" s="153"/>
      <c r="M7" s="745" t="s">
        <v>304</v>
      </c>
      <c r="N7" s="746"/>
      <c r="O7" s="746"/>
      <c r="P7" s="746"/>
      <c r="Q7" s="746"/>
      <c r="R7" s="746"/>
      <c r="S7" s="746"/>
      <c r="T7" s="746"/>
      <c r="U7" s="746"/>
      <c r="V7" s="746"/>
      <c r="W7" s="747"/>
      <c r="X7" s="747"/>
      <c r="Y7" s="746"/>
      <c r="Z7" s="746"/>
      <c r="AA7" s="746"/>
      <c r="AB7" s="748"/>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717" t="s">
        <v>193</v>
      </c>
      <c r="C7" s="718"/>
      <c r="D7" s="687" t="s">
        <v>305</v>
      </c>
      <c r="E7" s="688"/>
      <c r="F7" s="688"/>
      <c r="G7" s="688"/>
      <c r="H7" s="688"/>
      <c r="I7" s="689"/>
      <c r="J7" s="140"/>
      <c r="K7" s="53"/>
      <c r="L7" s="153"/>
      <c r="M7" s="745" t="s">
        <v>306</v>
      </c>
      <c r="N7" s="746"/>
      <c r="O7" s="746"/>
      <c r="P7" s="746"/>
      <c r="Q7" s="746"/>
      <c r="R7" s="746"/>
      <c r="S7" s="746"/>
      <c r="T7" s="746"/>
      <c r="U7" s="746"/>
      <c r="V7" s="746"/>
      <c r="W7" s="747"/>
      <c r="X7" s="747"/>
      <c r="Y7" s="746"/>
      <c r="Z7" s="746"/>
      <c r="AA7" s="746"/>
      <c r="AB7" s="748"/>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749"/>
      <c r="N8" s="750"/>
      <c r="O8" s="750"/>
      <c r="P8" s="750"/>
      <c r="Q8" s="750"/>
      <c r="R8" s="750"/>
      <c r="S8" s="750"/>
      <c r="T8" s="750"/>
      <c r="U8" s="750"/>
      <c r="V8" s="750"/>
      <c r="W8" s="750"/>
      <c r="X8" s="750"/>
      <c r="Y8" s="750"/>
      <c r="Z8" s="750"/>
      <c r="AA8" s="750"/>
      <c r="AB8" s="751"/>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307</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0</v>
      </c>
      <c r="G12" s="676"/>
      <c r="H12" s="676"/>
      <c r="I12" s="52" t="s">
        <v>202</v>
      </c>
      <c r="J12" s="53"/>
      <c r="K12" s="54"/>
      <c r="L12" s="53"/>
      <c r="M12" s="654"/>
      <c r="N12" s="55"/>
      <c r="P12" s="678"/>
      <c r="Q12" s="682"/>
      <c r="R12" s="682"/>
      <c r="S12" s="682"/>
      <c r="T12" s="52" t="s">
        <v>202</v>
      </c>
      <c r="U12" s="53"/>
      <c r="V12" s="53"/>
      <c r="W12" s="53"/>
      <c r="X12" s="53"/>
      <c r="Y12"/>
      <c r="Z12"/>
      <c r="AA12"/>
      <c r="AB12"/>
      <c r="AC12" s="56"/>
      <c r="AE12" s="708"/>
      <c r="AG12" s="134"/>
      <c r="AH12" s="678"/>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c r="AV17" s="44" t="s">
        <v>202</v>
      </c>
      <c r="AW17" s="444"/>
    </row>
    <row r="18" spans="2:49" ht="24.75" customHeight="1" thickBot="1">
      <c r="K18" s="56"/>
      <c r="L18" s="53"/>
      <c r="M18" s="654"/>
      <c r="N18" s="56"/>
      <c r="P18" s="678"/>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148"/>
      <c r="AP23" s="53"/>
      <c r="AR23" s="49"/>
      <c r="AS23" s="133" t="s">
        <v>238</v>
      </c>
      <c r="AT23" s="649" t="s">
        <v>239</v>
      </c>
      <c r="AU23" s="649"/>
      <c r="AV23" s="650"/>
      <c r="AW23" s="444"/>
    </row>
    <row r="24" spans="2:49" ht="27" customHeight="1" thickBot="1">
      <c r="B24" s="632" t="s">
        <v>240</v>
      </c>
      <c r="C24" s="633"/>
      <c r="D24" s="656">
        <v>0</v>
      </c>
      <c r="E24" s="656"/>
      <c r="F24" s="656"/>
      <c r="G24" s="188" t="s">
        <v>241</v>
      </c>
      <c r="H24" s="645">
        <f>+F12</f>
        <v>0</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0</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0</v>
      </c>
      <c r="Q27" s="705"/>
      <c r="R27" s="705"/>
      <c r="S27" s="705"/>
      <c r="T27" s="44" t="s">
        <v>202</v>
      </c>
      <c r="U27" s="64"/>
      <c r="V27" s="64"/>
      <c r="Y27" s="62" t="s">
        <v>214</v>
      </c>
      <c r="Z27" s="65"/>
      <c r="AH27" s="53"/>
      <c r="AI27" s="53"/>
      <c r="AJ27" s="53"/>
      <c r="AK27" s="53"/>
      <c r="AL27" s="675">
        <f>+AH18+P27</f>
        <v>0</v>
      </c>
      <c r="AM27" s="676"/>
      <c r="AN27" s="676"/>
      <c r="AO27" s="676"/>
      <c r="AP27" s="52" t="s">
        <v>202</v>
      </c>
      <c r="AQ27" s="257"/>
      <c r="AR27" s="126"/>
      <c r="AS27" s="678"/>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0</v>
      </c>
      <c r="E29" s="656"/>
      <c r="F29" s="656"/>
      <c r="G29" s="188" t="s">
        <v>241</v>
      </c>
      <c r="H29" s="645">
        <f>+AL27</f>
        <v>0</v>
      </c>
      <c r="I29" s="646"/>
      <c r="J29" s="188" t="s">
        <v>241</v>
      </c>
      <c r="M29" s="654"/>
      <c r="P29" s="56"/>
      <c r="Q29" s="141"/>
      <c r="R29" s="51" t="s">
        <v>255</v>
      </c>
      <c r="S29" s="700" t="s">
        <v>256</v>
      </c>
      <c r="T29" s="703"/>
      <c r="U29" s="703"/>
      <c r="V29" s="704"/>
      <c r="W29" s="48"/>
      <c r="X29" s="66"/>
      <c r="Y29" s="660" t="s">
        <v>257</v>
      </c>
      <c r="Z29" s="661"/>
      <c r="AA29" s="701"/>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0</v>
      </c>
      <c r="E30" s="656"/>
      <c r="F30" s="656"/>
      <c r="G30" s="188" t="s">
        <v>241</v>
      </c>
      <c r="H30" s="645">
        <f>+AL30</f>
        <v>0</v>
      </c>
      <c r="I30" s="646"/>
      <c r="J30" s="188" t="s">
        <v>241</v>
      </c>
      <c r="M30" s="654"/>
      <c r="P30" s="56"/>
      <c r="R30" s="659">
        <f>+ROUND(AA28,1)+ROUND(AA29,1)+ROUND(AA30,1)</f>
        <v>0</v>
      </c>
      <c r="S30" s="705"/>
      <c r="T30" s="705"/>
      <c r="U30" s="705"/>
      <c r="V30" s="44" t="s">
        <v>202</v>
      </c>
      <c r="Y30" s="660" t="s">
        <v>263</v>
      </c>
      <c r="Z30" s="661"/>
      <c r="AA30" s="701"/>
      <c r="AB30" s="702"/>
      <c r="AC30" s="702"/>
      <c r="AD30" s="702"/>
      <c r="AE30" s="702"/>
      <c r="AF30" s="44" t="s">
        <v>202</v>
      </c>
      <c r="AL30" s="678"/>
      <c r="AM30" s="679"/>
      <c r="AN30" s="679"/>
      <c r="AO30" s="679"/>
      <c r="AP30" s="52" t="s">
        <v>202</v>
      </c>
      <c r="AS30" s="697"/>
      <c r="AT30" s="694"/>
      <c r="AU30" s="694"/>
      <c r="AV30" s="695"/>
      <c r="AW30" s="444"/>
    </row>
    <row r="31" spans="2:49" ht="27" customHeight="1" thickTop="1" thickBot="1">
      <c r="B31" s="632" t="s">
        <v>264</v>
      </c>
      <c r="C31" s="633"/>
      <c r="D31" s="656">
        <v>0</v>
      </c>
      <c r="E31" s="656"/>
      <c r="F31" s="656"/>
      <c r="G31" s="188" t="s">
        <v>241</v>
      </c>
      <c r="H31" s="645">
        <f>+AS24</f>
        <v>0</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L42" sqref="L42:O42"/>
    </sheetView>
  </sheetViews>
  <sheetFormatPr defaultColWidth="9" defaultRowHeight="12"/>
  <cols>
    <col min="1" max="2" width="2.625" style="40" customWidth="1"/>
    <col min="3" max="3" width="18.375" style="40" customWidth="1"/>
    <col min="4" max="5" width="4.375" style="40" customWidth="1"/>
    <col min="6" max="6" width="3.625" style="40" customWidth="1"/>
    <col min="7" max="7" width="2.375" style="40" customWidth="1"/>
    <col min="8" max="8" width="10.375" style="40" customWidth="1"/>
    <col min="9" max="9" width="2.375" style="40" customWidth="1"/>
    <col min="10" max="11" width="2.5" style="40" customWidth="1"/>
    <col min="12" max="15" width="2.625" style="40" customWidth="1"/>
    <col min="16" max="16" width="3" style="40" customWidth="1"/>
    <col min="17" max="19" width="4.625" style="40" customWidth="1"/>
    <col min="20" max="22" width="2.625" style="40" customWidth="1"/>
    <col min="23" max="24" width="2.5" style="40" customWidth="1"/>
    <col min="25" max="25" width="2.625" style="40" customWidth="1"/>
    <col min="26" max="26" width="7.625" style="40" customWidth="1"/>
    <col min="27" max="27" width="4.625" style="40" customWidth="1"/>
    <col min="28" max="28" width="2" style="40" customWidth="1"/>
    <col min="29" max="30" width="2.375" style="40" customWidth="1"/>
    <col min="31" max="31" width="3.375" style="40" customWidth="1"/>
    <col min="32" max="33" width="2.375" style="40" customWidth="1"/>
    <col min="34" max="34" width="2.625" style="40" customWidth="1"/>
    <col min="35" max="35" width="7.625" style="40" customWidth="1"/>
    <col min="36" max="37" width="4.375" style="40" customWidth="1"/>
    <col min="38" max="38" width="3.375" style="40" customWidth="1"/>
    <col min="39" max="40" width="2.625" style="40" customWidth="1"/>
    <col min="41" max="41" width="10.625" style="40" customWidth="1"/>
    <col min="42" max="42" width="2.625" style="40" customWidth="1"/>
    <col min="43" max="44" width="2.5" style="40" customWidth="1"/>
    <col min="45" max="45" width="2.625" style="40" customWidth="1"/>
    <col min="46" max="46" width="7.625" style="40" customWidth="1"/>
    <col min="47" max="47" width="11.625" style="40" customWidth="1"/>
    <col min="48" max="48" width="1.625" style="40" customWidth="1"/>
    <col min="49" max="49" width="5.375" style="40" customWidth="1"/>
    <col min="50" max="58" width="9" style="40" customWidth="1"/>
    <col min="59" max="59" width="16.375" style="40" customWidth="1"/>
    <col min="60" max="60" width="9" style="40" customWidth="1"/>
    <col min="61" max="16384" width="9" style="40"/>
  </cols>
  <sheetData>
    <row r="1" spans="2:49" ht="27" customHeight="1">
      <c r="F1" s="39"/>
      <c r="S1" s="85" t="s">
        <v>184</v>
      </c>
      <c r="T1" s="85" t="s">
        <v>185</v>
      </c>
    </row>
    <row r="2" spans="2:49" ht="12" customHeight="1" thickBot="1">
      <c r="B2" s="634" t="s">
        <v>186</v>
      </c>
      <c r="C2" s="634"/>
      <c r="D2" s="634"/>
      <c r="E2" s="634"/>
      <c r="F2" s="634"/>
      <c r="G2" s="634"/>
      <c r="H2" s="634"/>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34"/>
      <c r="C3" s="634"/>
      <c r="D3" s="634"/>
      <c r="E3" s="634"/>
      <c r="F3" s="634"/>
      <c r="G3" s="634"/>
      <c r="H3" s="634"/>
      <c r="I3" s="125"/>
      <c r="J3" s="125"/>
      <c r="K3" s="125"/>
      <c r="L3" s="125"/>
      <c r="M3" s="125"/>
      <c r="N3" s="125"/>
      <c r="O3" s="125"/>
      <c r="P3" s="125"/>
      <c r="Q3" s="125"/>
      <c r="R3" s="125"/>
      <c r="S3" s="125"/>
      <c r="T3" s="125"/>
      <c r="U3" s="125"/>
      <c r="V3" s="125"/>
      <c r="W3" s="125"/>
      <c r="X3" s="125"/>
      <c r="Y3" s="107"/>
      <c r="Z3" s="42"/>
      <c r="AA3" s="42"/>
      <c r="AB3" s="662"/>
      <c r="AC3" s="662"/>
      <c r="AD3" s="662"/>
      <c r="AE3" s="90"/>
      <c r="AF3" s="108"/>
      <c r="AG3" s="108"/>
      <c r="AH3" s="108"/>
      <c r="AI3" s="108"/>
      <c r="AJ3" s="108"/>
      <c r="AK3" s="108"/>
      <c r="AL3" s="108"/>
      <c r="AM3" s="108"/>
      <c r="AN3" s="108"/>
      <c r="AO3" s="108"/>
      <c r="AP3" s="731" t="s">
        <v>187</v>
      </c>
      <c r="AQ3" s="665"/>
      <c r="AR3" s="666"/>
      <c r="AS3" s="670" t="s">
        <v>188</v>
      </c>
      <c r="AT3" s="671"/>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67"/>
      <c r="AQ4" s="668"/>
      <c r="AR4" s="669"/>
      <c r="AS4" s="672" t="str">
        <f>+表紙!N28</f>
        <v>○</v>
      </c>
      <c r="AT4" s="673"/>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732" t="s">
        <v>190</v>
      </c>
      <c r="AA5" s="732"/>
      <c r="AB5" s="733"/>
      <c r="AC5" s="733"/>
      <c r="AD5" s="733"/>
      <c r="AE5" s="90" t="s">
        <v>191</v>
      </c>
      <c r="AF5" s="644" t="str">
        <f>+表紙!F47</f>
        <v>青木あすなろ建設株式会社　東京建築本店</v>
      </c>
      <c r="AG5" s="644"/>
      <c r="AH5" s="644"/>
      <c r="AI5" s="644"/>
      <c r="AJ5" s="644"/>
      <c r="AK5" s="644"/>
      <c r="AL5" s="644"/>
      <c r="AM5" s="644"/>
      <c r="AN5" s="644"/>
      <c r="AO5" s="644"/>
      <c r="AP5" s="644"/>
      <c r="AQ5" s="644"/>
      <c r="AR5" s="644"/>
      <c r="AS5" s="644"/>
      <c r="AT5" s="644"/>
      <c r="AU5" s="644"/>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717" t="s">
        <v>193</v>
      </c>
      <c r="C7" s="718"/>
      <c r="D7" s="687" t="s">
        <v>308</v>
      </c>
      <c r="E7" s="688"/>
      <c r="F7" s="688"/>
      <c r="G7" s="688"/>
      <c r="H7" s="688"/>
      <c r="I7" s="689"/>
      <c r="J7" s="140"/>
      <c r="K7" s="53"/>
      <c r="L7" s="153"/>
      <c r="M7" s="153"/>
      <c r="N7" s="153"/>
      <c r="O7" s="153"/>
      <c r="P7" s="153"/>
      <c r="Q7" s="153"/>
      <c r="R7" s="153"/>
      <c r="S7" s="715"/>
      <c r="T7" s="716"/>
      <c r="U7" s="716"/>
      <c r="V7" s="716"/>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724" t="s">
        <v>196</v>
      </c>
      <c r="D8" s="724"/>
      <c r="E8" s="724"/>
      <c r="F8" s="724"/>
      <c r="G8" s="724"/>
      <c r="H8" s="724"/>
      <c r="I8" s="724"/>
      <c r="J8" s="724"/>
      <c r="K8" s="724"/>
      <c r="L8" s="145"/>
      <c r="M8" s="145"/>
      <c r="N8" s="145"/>
      <c r="O8" s="145"/>
      <c r="P8" s="145"/>
      <c r="Q8" s="145"/>
      <c r="R8" s="145"/>
      <c r="S8" s="145"/>
      <c r="T8" s="145"/>
      <c r="U8" s="145"/>
      <c r="V8" s="145"/>
      <c r="W8" s="128"/>
      <c r="X8" s="128"/>
      <c r="Y8" s="128"/>
      <c r="Z8" s="93"/>
      <c r="AA8" s="93"/>
      <c r="AB8" s="93"/>
      <c r="AC8" s="93"/>
      <c r="AD8" s="93"/>
      <c r="AE8" s="93"/>
      <c r="AF8" s="53"/>
      <c r="AG8" s="49"/>
      <c r="AH8" s="45" t="s">
        <v>197</v>
      </c>
      <c r="AI8" s="649" t="s">
        <v>198</v>
      </c>
      <c r="AJ8" s="649"/>
      <c r="AK8" s="649"/>
      <c r="AL8" s="649"/>
      <c r="AM8" s="649"/>
      <c r="AN8" s="650"/>
      <c r="AO8" s="53"/>
      <c r="AP8" s="53"/>
      <c r="AQ8" s="53"/>
      <c r="AR8" s="53"/>
      <c r="AS8"/>
      <c r="AT8"/>
      <c r="AU8"/>
      <c r="AV8"/>
      <c r="AW8" s="444"/>
    </row>
    <row r="9" spans="2:49" ht="24.75" customHeight="1" thickTop="1" thickBot="1">
      <c r="B9" s="437" t="s">
        <v>199</v>
      </c>
      <c r="F9" s="721" t="s">
        <v>200</v>
      </c>
      <c r="G9" s="722"/>
      <c r="H9" s="722"/>
      <c r="I9" s="723"/>
      <c r="J9" s="145"/>
      <c r="K9" s="145"/>
      <c r="L9" s="145"/>
      <c r="M9" s="145"/>
      <c r="N9" s="145"/>
      <c r="O9" s="145"/>
      <c r="P9" s="145"/>
      <c r="Q9" s="145"/>
      <c r="R9" s="145"/>
      <c r="S9" s="145"/>
      <c r="T9" s="145"/>
      <c r="U9" s="145"/>
      <c r="V9" s="145"/>
      <c r="W9" s="128"/>
      <c r="X9" s="128"/>
      <c r="Y9" s="128"/>
      <c r="Z9" s="93"/>
      <c r="AA9" s="93"/>
      <c r="AB9" s="93"/>
      <c r="AC9" s="93"/>
      <c r="AD9" s="93"/>
      <c r="AE9" s="707" t="s">
        <v>201</v>
      </c>
      <c r="AF9" s="56"/>
      <c r="AH9" s="678">
        <v>0</v>
      </c>
      <c r="AI9" s="679"/>
      <c r="AJ9" s="679"/>
      <c r="AK9" s="679"/>
      <c r="AL9" s="679"/>
      <c r="AM9" s="679"/>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708"/>
      <c r="AF10" s="56"/>
      <c r="AN10" s="53"/>
      <c r="AO10" s="53"/>
      <c r="AP10" s="53"/>
      <c r="AQ10" s="53"/>
      <c r="AR10" s="53"/>
      <c r="AS10"/>
      <c r="AT10"/>
      <c r="AU10"/>
      <c r="AV10"/>
      <c r="AW10" s="444"/>
    </row>
    <row r="11" spans="2:49" ht="27" customHeight="1" thickTop="1" thickBot="1">
      <c r="C11" s="161" t="s">
        <v>203</v>
      </c>
      <c r="F11" s="45" t="s">
        <v>52</v>
      </c>
      <c r="G11" s="649" t="s">
        <v>204</v>
      </c>
      <c r="H11" s="649"/>
      <c r="I11" s="650"/>
      <c r="J11" s="46"/>
      <c r="K11" s="47"/>
      <c r="L11" s="48"/>
      <c r="M11" s="653" t="s">
        <v>205</v>
      </c>
      <c r="N11" s="48"/>
      <c r="O11" s="49"/>
      <c r="P11" s="45" t="s">
        <v>57</v>
      </c>
      <c r="Q11" s="725" t="s">
        <v>206</v>
      </c>
      <c r="R11" s="725"/>
      <c r="S11" s="725"/>
      <c r="T11" s="726"/>
      <c r="U11" s="185"/>
      <c r="V11" s="64"/>
      <c r="W11" s="53"/>
      <c r="X11" s="53"/>
      <c r="Y11"/>
      <c r="Z11"/>
      <c r="AA11"/>
      <c r="AB11"/>
      <c r="AC11" s="53"/>
      <c r="AD11" s="61"/>
      <c r="AE11" s="708"/>
      <c r="AF11" s="142"/>
      <c r="AG11" s="49"/>
      <c r="AH11" s="45" t="s">
        <v>207</v>
      </c>
      <c r="AI11" s="649" t="s">
        <v>208</v>
      </c>
      <c r="AJ11" s="649"/>
      <c r="AK11" s="649"/>
      <c r="AL11" s="649"/>
      <c r="AM11" s="649"/>
      <c r="AN11" s="650"/>
      <c r="AO11" s="53"/>
      <c r="AP11" s="53"/>
      <c r="AQ11" s="53"/>
      <c r="AR11" s="53"/>
      <c r="AS11"/>
      <c r="AT11"/>
      <c r="AU11"/>
      <c r="AV11"/>
      <c r="AW11" s="444"/>
    </row>
    <row r="12" spans="2:49" ht="24.75" customHeight="1" thickTop="1" thickBot="1">
      <c r="F12" s="675">
        <f>+ROUND(P12,1)+ROUND(P15,1)+ROUND(P18,1)+ROUND(P24,1)+P27-ROUND(F15,1)</f>
        <v>57.1</v>
      </c>
      <c r="G12" s="676"/>
      <c r="H12" s="676"/>
      <c r="I12" s="52" t="s">
        <v>202</v>
      </c>
      <c r="J12" s="53"/>
      <c r="K12" s="54"/>
      <c r="L12" s="53"/>
      <c r="M12" s="654"/>
      <c r="N12" s="55"/>
      <c r="P12" s="678">
        <v>0</v>
      </c>
      <c r="Q12" s="682"/>
      <c r="R12" s="682"/>
      <c r="S12" s="682"/>
      <c r="T12" s="52" t="s">
        <v>202</v>
      </c>
      <c r="U12" s="53"/>
      <c r="V12" s="53"/>
      <c r="W12" s="53"/>
      <c r="X12" s="53"/>
      <c r="Y12"/>
      <c r="Z12"/>
      <c r="AA12"/>
      <c r="AB12"/>
      <c r="AC12" s="56"/>
      <c r="AE12" s="708"/>
      <c r="AG12" s="134"/>
      <c r="AH12" s="678">
        <v>0</v>
      </c>
      <c r="AI12" s="679"/>
      <c r="AJ12" s="679"/>
      <c r="AK12" s="679"/>
      <c r="AL12" s="679"/>
      <c r="AM12" s="679"/>
      <c r="AN12" s="52" t="s">
        <v>202</v>
      </c>
      <c r="AO12" s="53"/>
      <c r="AP12" s="53"/>
      <c r="AQ12" s="53"/>
      <c r="AR12" s="53"/>
      <c r="AS12"/>
      <c r="AT12"/>
      <c r="AU12"/>
      <c r="AV12"/>
      <c r="AW12" s="444"/>
    </row>
    <row r="13" spans="2:49" ht="24.75" customHeight="1" thickTop="1" thickBot="1">
      <c r="J13" s="53"/>
      <c r="K13" s="57"/>
      <c r="L13" s="53"/>
      <c r="M13" s="654"/>
      <c r="N13" s="56"/>
      <c r="U13" s="53"/>
      <c r="V13" s="53"/>
      <c r="W13" s="53"/>
      <c r="X13" s="53"/>
      <c r="Y13"/>
      <c r="Z13"/>
      <c r="AA13"/>
      <c r="AB13"/>
      <c r="AC13" s="56"/>
      <c r="AE13" s="708"/>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700" t="s">
        <v>275</v>
      </c>
      <c r="H14" s="700"/>
      <c r="I14" s="652"/>
      <c r="J14" s="59"/>
      <c r="K14" s="60"/>
      <c r="L14" s="53"/>
      <c r="M14" s="654"/>
      <c r="N14" s="56"/>
      <c r="O14" s="48"/>
      <c r="P14" s="45" t="s">
        <v>72</v>
      </c>
      <c r="Q14" s="710" t="s">
        <v>211</v>
      </c>
      <c r="R14" s="710"/>
      <c r="S14" s="710"/>
      <c r="T14" s="711"/>
      <c r="U14" s="185"/>
      <c r="V14" s="64"/>
      <c r="W14" s="53"/>
      <c r="X14" s="53"/>
      <c r="Y14"/>
      <c r="Z14"/>
      <c r="AA14"/>
      <c r="AB14"/>
      <c r="AC14" s="56"/>
      <c r="AE14" s="709"/>
      <c r="AG14" s="141"/>
      <c r="AH14" s="51" t="s">
        <v>212</v>
      </c>
      <c r="AI14" s="683" t="s">
        <v>213</v>
      </c>
      <c r="AJ14" s="683"/>
      <c r="AK14" s="683"/>
      <c r="AL14" s="683"/>
      <c r="AM14" s="683"/>
      <c r="AN14" s="684"/>
      <c r="AO14"/>
      <c r="AS14" s="136"/>
      <c r="AT14" s="136"/>
      <c r="AU14" s="266"/>
      <c r="AV14" s="53"/>
      <c r="AW14" s="444"/>
    </row>
    <row r="15" spans="2:49" ht="24.75" customHeight="1" thickBot="1">
      <c r="F15" s="677"/>
      <c r="G15" s="656"/>
      <c r="H15" s="656"/>
      <c r="I15" s="44" t="s">
        <v>202</v>
      </c>
      <c r="J15" s="53"/>
      <c r="K15" s="56"/>
      <c r="L15" s="53"/>
      <c r="M15" s="654"/>
      <c r="N15" s="56"/>
      <c r="P15" s="678">
        <v>0</v>
      </c>
      <c r="Q15" s="682"/>
      <c r="R15" s="682"/>
      <c r="S15" s="682"/>
      <c r="T15" s="52" t="s">
        <v>202</v>
      </c>
      <c r="U15" s="53"/>
      <c r="V15" s="53"/>
      <c r="W15" s="53"/>
      <c r="X15" s="53"/>
      <c r="Y15"/>
      <c r="Z15"/>
      <c r="AA15"/>
      <c r="AB15"/>
      <c r="AC15" s="56"/>
      <c r="AH15" s="701"/>
      <c r="AI15" s="702"/>
      <c r="AJ15" s="702"/>
      <c r="AK15" s="702"/>
      <c r="AL15" s="702"/>
      <c r="AM15" s="702"/>
      <c r="AN15" s="44" t="s">
        <v>202</v>
      </c>
      <c r="AO15"/>
      <c r="AS15" s="62" t="s">
        <v>214</v>
      </c>
      <c r="AT15" s="63"/>
      <c r="AW15" s="444"/>
    </row>
    <row r="16" spans="2:49" ht="24.75" customHeight="1" thickTop="1" thickBot="1">
      <c r="K16" s="56"/>
      <c r="L16" s="53"/>
      <c r="M16" s="654"/>
      <c r="N16" s="56"/>
      <c r="P16" s="714" t="str">
        <f>+IF(Y18=0,"",IF(Y18-P18=Y18,"エラー！：⑥残さ物量があるのに、④自ら中間処理した量がゼロになっています",""))</f>
        <v/>
      </c>
      <c r="Q16" s="714"/>
      <c r="R16" s="714"/>
      <c r="S16" s="714"/>
      <c r="T16" s="714"/>
      <c r="U16" s="714"/>
      <c r="V16" s="714"/>
      <c r="W16" s="714"/>
      <c r="X16" s="714"/>
      <c r="Y16" s="714"/>
      <c r="Z16" s="714"/>
      <c r="AA16" s="714"/>
      <c r="AB16" s="714"/>
      <c r="AC16" s="56"/>
      <c r="AD16" s="53"/>
      <c r="AE16" s="182"/>
      <c r="AP16" s="50"/>
      <c r="AQ16" s="53"/>
      <c r="AS16" s="657" t="s">
        <v>253</v>
      </c>
      <c r="AT16" s="658"/>
      <c r="AU16" s="95">
        <v>0</v>
      </c>
      <c r="AV16" s="44" t="s">
        <v>202</v>
      </c>
      <c r="AW16" s="444"/>
    </row>
    <row r="17" spans="2:49" ht="27" customHeight="1" thickTop="1" thickBot="1">
      <c r="K17" s="56"/>
      <c r="L17" s="53"/>
      <c r="M17" s="654"/>
      <c r="N17" s="56"/>
      <c r="O17" s="48"/>
      <c r="P17" s="45" t="s">
        <v>216</v>
      </c>
      <c r="Q17" s="649" t="s">
        <v>217</v>
      </c>
      <c r="R17" s="649"/>
      <c r="S17" s="649"/>
      <c r="T17" s="650"/>
      <c r="U17" s="719"/>
      <c r="V17" s="720"/>
      <c r="W17" s="720"/>
      <c r="X17" s="720"/>
      <c r="Y17" s="133" t="s">
        <v>218</v>
      </c>
      <c r="Z17" s="649" t="s">
        <v>219</v>
      </c>
      <c r="AA17" s="649"/>
      <c r="AB17" s="650"/>
      <c r="AC17" s="146"/>
      <c r="AD17" s="141"/>
      <c r="AE17" s="653" t="s">
        <v>220</v>
      </c>
      <c r="AF17" s="48"/>
      <c r="AG17" s="48"/>
      <c r="AH17" s="238" t="s">
        <v>221</v>
      </c>
      <c r="AI17" s="700" t="s">
        <v>222</v>
      </c>
      <c r="AJ17" s="700"/>
      <c r="AK17" s="700"/>
      <c r="AL17" s="652"/>
      <c r="AM17" s="48"/>
      <c r="AN17" s="246"/>
      <c r="AO17" s="651" t="s">
        <v>223</v>
      </c>
      <c r="AP17" s="652"/>
      <c r="AQ17" s="248"/>
      <c r="AS17" s="657" t="s">
        <v>224</v>
      </c>
      <c r="AT17" s="658"/>
      <c r="AU17" s="95">
        <v>0</v>
      </c>
      <c r="AV17" s="44" t="s">
        <v>202</v>
      </c>
      <c r="AW17" s="444"/>
    </row>
    <row r="18" spans="2:49" ht="24.75" customHeight="1" thickBot="1">
      <c r="K18" s="56"/>
      <c r="L18" s="53"/>
      <c r="M18" s="654"/>
      <c r="N18" s="56"/>
      <c r="P18" s="678">
        <v>0</v>
      </c>
      <c r="Q18" s="682"/>
      <c r="R18" s="682"/>
      <c r="S18" s="682"/>
      <c r="T18" s="52" t="s">
        <v>202</v>
      </c>
      <c r="U18"/>
      <c r="V18" s="239"/>
      <c r="W18"/>
      <c r="X18" s="187"/>
      <c r="Y18" s="675">
        <f>+ROUND(AH9,1)+ROUND(AH12,1)+ROUND(AH15,1)+AH18</f>
        <v>0</v>
      </c>
      <c r="Z18" s="676"/>
      <c r="AA18" s="676"/>
      <c r="AB18" s="52" t="s">
        <v>83</v>
      </c>
      <c r="AC18" s="439"/>
      <c r="AD18" s="439"/>
      <c r="AE18" s="654"/>
      <c r="AH18" s="659">
        <f>+ROUND(AO18,1)+ROUND(AO21,1)</f>
        <v>0</v>
      </c>
      <c r="AI18" s="646"/>
      <c r="AJ18" s="646"/>
      <c r="AK18" s="646"/>
      <c r="AL18" s="44" t="s">
        <v>202</v>
      </c>
      <c r="AM18" s="55"/>
      <c r="AO18" s="262">
        <f>+ROUND(AU16,1)+ROUND(AU17,1)+ROUND(AU18,1)</f>
        <v>0</v>
      </c>
      <c r="AP18" s="44" t="s">
        <v>202</v>
      </c>
      <c r="AS18" s="657" t="s">
        <v>225</v>
      </c>
      <c r="AT18" s="658"/>
      <c r="AU18" s="95"/>
      <c r="AV18" s="44" t="s">
        <v>202</v>
      </c>
      <c r="AW18" s="444"/>
    </row>
    <row r="19" spans="2:49" ht="24.75" customHeight="1" thickTop="1" thickBot="1">
      <c r="K19" s="56"/>
      <c r="L19" s="53"/>
      <c r="M19" s="654"/>
      <c r="N19" s="56"/>
      <c r="P19" s="129"/>
      <c r="Q19" s="255"/>
      <c r="R19" s="190"/>
      <c r="S19" s="129"/>
      <c r="T19" s="129"/>
      <c r="U19" s="131"/>
      <c r="V19" s="240"/>
      <c r="W19" s="131"/>
      <c r="X19" s="131"/>
      <c r="Y19" s="130"/>
      <c r="Z19" s="130"/>
      <c r="AA19" s="130"/>
      <c r="AB19" s="130"/>
      <c r="AC19" s="53"/>
      <c r="AD19" s="53"/>
      <c r="AE19" s="654"/>
      <c r="AH19" s="53"/>
      <c r="AI19" s="56"/>
      <c r="AJ19" s="53"/>
      <c r="AK19" s="53"/>
      <c r="AL19" s="53"/>
      <c r="AM19" s="56"/>
      <c r="AS19"/>
      <c r="AT19"/>
      <c r="AU19"/>
      <c r="AV19"/>
      <c r="AW19" s="730" t="s">
        <v>226</v>
      </c>
    </row>
    <row r="20" spans="2:49" ht="27" customHeight="1" thickTop="1" thickBot="1">
      <c r="K20" s="56"/>
      <c r="L20" s="53"/>
      <c r="M20" s="654"/>
      <c r="N20" s="56"/>
      <c r="P20" s="45" t="s">
        <v>227</v>
      </c>
      <c r="Q20" s="649" t="s">
        <v>228</v>
      </c>
      <c r="R20" s="649"/>
      <c r="S20" s="649"/>
      <c r="T20" s="650"/>
      <c r="U20" s="129"/>
      <c r="V20" s="241"/>
      <c r="W20" s="244"/>
      <c r="X20" s="245"/>
      <c r="Y20" s="133" t="s">
        <v>229</v>
      </c>
      <c r="Z20" s="649" t="s">
        <v>230</v>
      </c>
      <c r="AA20" s="649"/>
      <c r="AB20" s="650"/>
      <c r="AC20" s="53"/>
      <c r="AD20" s="53"/>
      <c r="AE20" s="654"/>
      <c r="AG20" s="53"/>
      <c r="AH20" s="53"/>
      <c r="AI20" s="56"/>
      <c r="AJ20" s="53"/>
      <c r="AK20" s="53"/>
      <c r="AL20" s="144"/>
      <c r="AM20" s="56"/>
      <c r="AN20" s="247"/>
      <c r="AO20" s="651" t="s">
        <v>231</v>
      </c>
      <c r="AP20" s="652"/>
      <c r="AQ20" s="186"/>
      <c r="AR20" s="53"/>
      <c r="AS20" s="58"/>
      <c r="AT20" s="58"/>
      <c r="AW20" s="730"/>
    </row>
    <row r="21" spans="2:49" ht="25.15" customHeight="1" thickBot="1">
      <c r="B21" s="680" t="s">
        <v>232</v>
      </c>
      <c r="C21" s="680"/>
      <c r="D21" s="680"/>
      <c r="E21" s="680"/>
      <c r="F21" s="680"/>
      <c r="G21" s="680"/>
      <c r="H21" s="680"/>
      <c r="I21" s="680"/>
      <c r="J21" s="680"/>
      <c r="K21" s="56"/>
      <c r="L21" s="53"/>
      <c r="M21" s="654"/>
      <c r="N21" s="56"/>
      <c r="P21" s="678">
        <v>0</v>
      </c>
      <c r="Q21" s="729"/>
      <c r="R21" s="729"/>
      <c r="S21" s="729"/>
      <c r="T21" s="52" t="s">
        <v>202</v>
      </c>
      <c r="U21" s="129"/>
      <c r="V21" s="129"/>
      <c r="W21" s="129"/>
      <c r="X21" s="129"/>
      <c r="Y21" s="675">
        <f>+P18-Y18</f>
        <v>0</v>
      </c>
      <c r="Z21" s="676"/>
      <c r="AA21" s="676"/>
      <c r="AB21" s="52" t="s">
        <v>83</v>
      </c>
      <c r="AC21" s="131"/>
      <c r="AD21" s="53"/>
      <c r="AE21" s="655"/>
      <c r="AG21" s="53"/>
      <c r="AH21" s="53"/>
      <c r="AI21" s="56"/>
      <c r="AJ21" s="53"/>
      <c r="AK21" s="53"/>
      <c r="AL21" s="53"/>
      <c r="AM21" s="53"/>
      <c r="AN21" s="144"/>
      <c r="AO21" s="95">
        <v>0</v>
      </c>
      <c r="AP21" s="44" t="s">
        <v>202</v>
      </c>
      <c r="AQ21" s="186"/>
      <c r="AR21" s="53"/>
      <c r="AS21"/>
      <c r="AT21"/>
      <c r="AU21"/>
      <c r="AV21"/>
      <c r="AW21" s="444"/>
    </row>
    <row r="22" spans="2:49" ht="25.5" customHeight="1" thickTop="1" thickBot="1">
      <c r="B22" s="681"/>
      <c r="C22" s="681"/>
      <c r="D22" s="681"/>
      <c r="E22" s="681"/>
      <c r="F22" s="681"/>
      <c r="G22" s="681"/>
      <c r="H22" s="681"/>
      <c r="I22" s="681"/>
      <c r="J22" s="681"/>
      <c r="K22" s="56"/>
      <c r="L22" s="53"/>
      <c r="M22" s="654"/>
      <c r="N22" s="56"/>
      <c r="P22" s="714" t="str">
        <f>+IF(P21=0,"",IF(P18&lt;P21,"エラー !：④の内数である⑤の量が④を超えています",""))</f>
        <v/>
      </c>
      <c r="Q22" s="714"/>
      <c r="R22" s="714"/>
      <c r="S22" s="714"/>
      <c r="T22" s="714"/>
      <c r="U22" s="714"/>
      <c r="V22" s="71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0" t="s">
        <v>233</v>
      </c>
      <c r="C23" s="631"/>
      <c r="D23" s="674" t="s">
        <v>234</v>
      </c>
      <c r="E23" s="674"/>
      <c r="F23" s="674"/>
      <c r="G23" s="631"/>
      <c r="H23" s="630" t="s">
        <v>235</v>
      </c>
      <c r="I23" s="674"/>
      <c r="J23" s="631"/>
      <c r="K23" s="56"/>
      <c r="L23" s="53"/>
      <c r="M23" s="654"/>
      <c r="N23" s="56"/>
      <c r="O23" s="48"/>
      <c r="P23" s="51" t="s">
        <v>236</v>
      </c>
      <c r="Q23" s="700" t="s">
        <v>237</v>
      </c>
      <c r="R23" s="700"/>
      <c r="S23" s="700"/>
      <c r="T23" s="652"/>
      <c r="U23" s="727"/>
      <c r="V23" s="728"/>
      <c r="W23" s="728"/>
      <c r="X23" s="728"/>
      <c r="AC23" s="53"/>
      <c r="AD23" s="53"/>
      <c r="AE23"/>
      <c r="AF23"/>
      <c r="AG23"/>
      <c r="AH23"/>
      <c r="AI23" s="249"/>
      <c r="AJ23"/>
      <c r="AK23" s="53"/>
      <c r="AL23" s="53"/>
      <c r="AM23" s="53"/>
      <c r="AN23" s="64"/>
      <c r="AP23" s="53"/>
      <c r="AR23" s="49"/>
      <c r="AS23" s="133" t="s">
        <v>238</v>
      </c>
      <c r="AT23" s="649" t="s">
        <v>239</v>
      </c>
      <c r="AU23" s="649"/>
      <c r="AV23" s="650"/>
      <c r="AW23" s="444"/>
    </row>
    <row r="24" spans="2:49" ht="27" customHeight="1" thickBot="1">
      <c r="B24" s="632" t="s">
        <v>240</v>
      </c>
      <c r="C24" s="633"/>
      <c r="D24" s="656">
        <v>53.1</v>
      </c>
      <c r="E24" s="656"/>
      <c r="F24" s="656"/>
      <c r="G24" s="188" t="s">
        <v>241</v>
      </c>
      <c r="H24" s="645">
        <f>+F12</f>
        <v>57.1</v>
      </c>
      <c r="I24" s="646"/>
      <c r="J24" s="188" t="s">
        <v>241</v>
      </c>
      <c r="K24" s="56"/>
      <c r="L24" s="53"/>
      <c r="M24" s="655"/>
      <c r="P24" s="701"/>
      <c r="Q24" s="706"/>
      <c r="R24" s="706"/>
      <c r="S24" s="706"/>
      <c r="T24" s="44" t="s">
        <v>202</v>
      </c>
      <c r="U24"/>
      <c r="V24"/>
      <c r="W24"/>
      <c r="X24"/>
      <c r="AC24" s="53"/>
      <c r="AD24" s="53"/>
      <c r="AE24"/>
      <c r="AF24"/>
      <c r="AG24"/>
      <c r="AH24"/>
      <c r="AI24" s="249"/>
      <c r="AJ24"/>
      <c r="AK24" s="53"/>
      <c r="AL24" s="138"/>
      <c r="AM24" s="53"/>
      <c r="AN24" s="53"/>
      <c r="AQ24" s="56"/>
      <c r="AR24" s="143"/>
      <c r="AS24" s="675">
        <f>+ROUND(AU16,1)+ROUND(AA28,1)</f>
        <v>57.1</v>
      </c>
      <c r="AT24" s="676"/>
      <c r="AU24" s="676"/>
      <c r="AV24" s="52" t="s">
        <v>202</v>
      </c>
      <c r="AW24" s="444"/>
    </row>
    <row r="25" spans="2:49" ht="27" customHeight="1" thickBot="1">
      <c r="B25" s="632" t="s">
        <v>242</v>
      </c>
      <c r="C25" s="633"/>
      <c r="D25" s="656">
        <v>0</v>
      </c>
      <c r="E25" s="656"/>
      <c r="F25" s="656"/>
      <c r="G25" s="188" t="s">
        <v>241</v>
      </c>
      <c r="H25" s="645">
        <f>+P12+AH9</f>
        <v>0</v>
      </c>
      <c r="I25" s="646"/>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32" t="s">
        <v>243</v>
      </c>
      <c r="C26" s="633"/>
      <c r="D26" s="656">
        <v>0</v>
      </c>
      <c r="E26" s="656"/>
      <c r="F26" s="656"/>
      <c r="G26" s="188" t="s">
        <v>241</v>
      </c>
      <c r="H26" s="645">
        <f>+P21</f>
        <v>0</v>
      </c>
      <c r="I26" s="646"/>
      <c r="J26" s="188" t="s">
        <v>241</v>
      </c>
      <c r="K26" s="56"/>
      <c r="L26" s="141"/>
      <c r="M26" s="653" t="s">
        <v>244</v>
      </c>
      <c r="N26" s="48"/>
      <c r="O26" s="48"/>
      <c r="P26" s="238" t="s">
        <v>245</v>
      </c>
      <c r="Q26" s="700" t="s">
        <v>246</v>
      </c>
      <c r="R26" s="700"/>
      <c r="S26" s="700"/>
      <c r="T26" s="652"/>
      <c r="U26" s="48"/>
      <c r="V26" s="48"/>
      <c r="W26" s="48"/>
      <c r="X26" s="48"/>
      <c r="Y26" s="48"/>
      <c r="Z26" s="48"/>
      <c r="AA26" s="48"/>
      <c r="AB26" s="48"/>
      <c r="AC26" s="48"/>
      <c r="AD26" s="48"/>
      <c r="AE26" s="48"/>
      <c r="AF26" s="48"/>
      <c r="AG26" s="48"/>
      <c r="AH26" s="48"/>
      <c r="AI26" s="61"/>
      <c r="AJ26" s="48"/>
      <c r="AK26" s="49"/>
      <c r="AL26" s="133" t="s">
        <v>247</v>
      </c>
      <c r="AM26" s="649" t="s">
        <v>248</v>
      </c>
      <c r="AN26" s="649"/>
      <c r="AO26" s="649"/>
      <c r="AP26" s="650"/>
      <c r="AQ26" s="259"/>
      <c r="AR26" s="260"/>
      <c r="AS26" s="133" t="s">
        <v>249</v>
      </c>
      <c r="AT26" s="649" t="s">
        <v>250</v>
      </c>
      <c r="AU26" s="649"/>
      <c r="AV26" s="650"/>
      <c r="AW26" s="444"/>
    </row>
    <row r="27" spans="2:49" ht="27" customHeight="1" thickBot="1">
      <c r="B27" s="632" t="s">
        <v>251</v>
      </c>
      <c r="C27" s="633"/>
      <c r="D27" s="656">
        <v>0</v>
      </c>
      <c r="E27" s="656"/>
      <c r="F27" s="656"/>
      <c r="G27" s="188" t="s">
        <v>241</v>
      </c>
      <c r="H27" s="645">
        <f>+Y21</f>
        <v>0</v>
      </c>
      <c r="I27" s="646"/>
      <c r="J27" s="188" t="s">
        <v>241</v>
      </c>
      <c r="M27" s="654"/>
      <c r="P27" s="659">
        <f>+R30+ROUND(R33,1)</f>
        <v>57.1</v>
      </c>
      <c r="Q27" s="705"/>
      <c r="R27" s="705"/>
      <c r="S27" s="705"/>
      <c r="T27" s="44" t="s">
        <v>202</v>
      </c>
      <c r="U27" s="64"/>
      <c r="V27" s="64"/>
      <c r="Y27" s="62" t="s">
        <v>214</v>
      </c>
      <c r="Z27" s="65"/>
      <c r="AH27" s="53"/>
      <c r="AI27" s="53"/>
      <c r="AJ27" s="53"/>
      <c r="AK27" s="53"/>
      <c r="AL27" s="675">
        <f>+AH18+P27</f>
        <v>57.1</v>
      </c>
      <c r="AM27" s="676"/>
      <c r="AN27" s="676"/>
      <c r="AO27" s="676"/>
      <c r="AP27" s="52" t="s">
        <v>202</v>
      </c>
      <c r="AQ27" s="257"/>
      <c r="AR27" s="126"/>
      <c r="AS27" s="678">
        <v>0</v>
      </c>
      <c r="AT27" s="679"/>
      <c r="AU27" s="679"/>
      <c r="AV27" s="52" t="s">
        <v>202</v>
      </c>
      <c r="AW27" s="444"/>
    </row>
    <row r="28" spans="2:49" ht="27" customHeight="1" thickTop="1" thickBot="1">
      <c r="B28" s="647" t="s">
        <v>252</v>
      </c>
      <c r="C28" s="648"/>
      <c r="D28" s="656">
        <v>0</v>
      </c>
      <c r="E28" s="656"/>
      <c r="F28" s="656"/>
      <c r="G28" s="188" t="s">
        <v>241</v>
      </c>
      <c r="H28" s="645">
        <f>+P15+AH12</f>
        <v>0</v>
      </c>
      <c r="I28" s="646"/>
      <c r="J28" s="188" t="s">
        <v>241</v>
      </c>
      <c r="M28" s="654"/>
      <c r="P28" s="56"/>
      <c r="U28" s="53"/>
      <c r="V28" s="53"/>
      <c r="Y28" s="660" t="s">
        <v>253</v>
      </c>
      <c r="Z28" s="661"/>
      <c r="AA28" s="701">
        <v>57.1</v>
      </c>
      <c r="AB28" s="702"/>
      <c r="AC28" s="702"/>
      <c r="AD28" s="702"/>
      <c r="AE28" s="702"/>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32" t="s">
        <v>254</v>
      </c>
      <c r="C29" s="633"/>
      <c r="D29" s="656">
        <v>53.1</v>
      </c>
      <c r="E29" s="656"/>
      <c r="F29" s="656"/>
      <c r="G29" s="188" t="s">
        <v>241</v>
      </c>
      <c r="H29" s="645">
        <f>+AL27</f>
        <v>57.1</v>
      </c>
      <c r="I29" s="646"/>
      <c r="J29" s="188" t="s">
        <v>241</v>
      </c>
      <c r="M29" s="654"/>
      <c r="P29" s="56"/>
      <c r="Q29" s="141"/>
      <c r="R29" s="51" t="s">
        <v>255</v>
      </c>
      <c r="S29" s="700" t="s">
        <v>256</v>
      </c>
      <c r="T29" s="703"/>
      <c r="U29" s="703"/>
      <c r="V29" s="704"/>
      <c r="W29" s="48"/>
      <c r="X29" s="66"/>
      <c r="Y29" s="660" t="s">
        <v>257</v>
      </c>
      <c r="Z29" s="661"/>
      <c r="AA29" s="701">
        <v>0</v>
      </c>
      <c r="AB29" s="702"/>
      <c r="AC29" s="702"/>
      <c r="AD29" s="702"/>
      <c r="AE29" s="702"/>
      <c r="AF29" s="44" t="s">
        <v>202</v>
      </c>
      <c r="AH29" s="53"/>
      <c r="AI29" s="53"/>
      <c r="AJ29" s="53"/>
      <c r="AK29" s="53"/>
      <c r="AL29" s="133" t="s">
        <v>258</v>
      </c>
      <c r="AM29" s="649" t="s">
        <v>259</v>
      </c>
      <c r="AN29" s="649"/>
      <c r="AO29" s="649"/>
      <c r="AP29" s="650"/>
      <c r="AQ29" s="258"/>
      <c r="AR29" s="261"/>
      <c r="AS29" s="696" t="s">
        <v>260</v>
      </c>
      <c r="AT29" s="692" t="s">
        <v>261</v>
      </c>
      <c r="AU29" s="692"/>
      <c r="AV29" s="693"/>
      <c r="AW29" s="444"/>
    </row>
    <row r="30" spans="2:49" ht="27" customHeight="1" thickBot="1">
      <c r="B30" s="632" t="s">
        <v>262</v>
      </c>
      <c r="C30" s="633"/>
      <c r="D30" s="656">
        <v>40.700000000000003</v>
      </c>
      <c r="E30" s="656"/>
      <c r="F30" s="656"/>
      <c r="G30" s="188" t="s">
        <v>241</v>
      </c>
      <c r="H30" s="645">
        <f>+AL30</f>
        <v>6.8</v>
      </c>
      <c r="I30" s="646"/>
      <c r="J30" s="188" t="s">
        <v>241</v>
      </c>
      <c r="M30" s="654"/>
      <c r="P30" s="56"/>
      <c r="R30" s="659">
        <f>+ROUND(AA28,1)+ROUND(AA29,1)+ROUND(AA30,1)</f>
        <v>57.1</v>
      </c>
      <c r="S30" s="705"/>
      <c r="T30" s="705"/>
      <c r="U30" s="705"/>
      <c r="V30" s="44" t="s">
        <v>202</v>
      </c>
      <c r="Y30" s="660" t="s">
        <v>263</v>
      </c>
      <c r="Z30" s="661"/>
      <c r="AA30" s="701"/>
      <c r="AB30" s="702"/>
      <c r="AC30" s="702"/>
      <c r="AD30" s="702"/>
      <c r="AE30" s="702"/>
      <c r="AF30" s="44" t="s">
        <v>202</v>
      </c>
      <c r="AL30" s="678">
        <v>6.8</v>
      </c>
      <c r="AM30" s="679"/>
      <c r="AN30" s="679"/>
      <c r="AO30" s="679"/>
      <c r="AP30" s="52" t="s">
        <v>202</v>
      </c>
      <c r="AS30" s="697"/>
      <c r="AT30" s="694"/>
      <c r="AU30" s="694"/>
      <c r="AV30" s="695"/>
      <c r="AW30" s="444"/>
    </row>
    <row r="31" spans="2:49" ht="27" customHeight="1" thickTop="1" thickBot="1">
      <c r="B31" s="632" t="s">
        <v>264</v>
      </c>
      <c r="C31" s="633"/>
      <c r="D31" s="656">
        <v>53.1</v>
      </c>
      <c r="E31" s="656"/>
      <c r="F31" s="656"/>
      <c r="G31" s="188" t="s">
        <v>241</v>
      </c>
      <c r="H31" s="645">
        <f>+AS24</f>
        <v>57.1</v>
      </c>
      <c r="I31" s="646"/>
      <c r="J31" s="188" t="s">
        <v>241</v>
      </c>
      <c r="M31" s="654"/>
      <c r="P31" s="56"/>
      <c r="Y31"/>
      <c r="Z31"/>
      <c r="AA31" s="67" t="s">
        <v>265</v>
      </c>
      <c r="AK31" s="126"/>
      <c r="AL31" s="714" t="str">
        <f>+IF(AL30=0,"",IF(AL27&lt;AL30,"エラー !：⑩の内数である⑪の量が⑩を超えています",""))</f>
        <v/>
      </c>
      <c r="AM31" s="714"/>
      <c r="AN31" s="714"/>
      <c r="AO31" s="714"/>
      <c r="AP31" s="714"/>
      <c r="AQ31" s="714"/>
      <c r="AR31" s="41"/>
      <c r="AS31" s="690">
        <v>0</v>
      </c>
      <c r="AT31" s="691"/>
      <c r="AU31" s="691"/>
      <c r="AV31" s="160" t="s">
        <v>202</v>
      </c>
      <c r="AW31" s="444"/>
    </row>
    <row r="32" spans="2:49" ht="27" customHeight="1" thickTop="1" thickBot="1">
      <c r="B32" s="632" t="s">
        <v>266</v>
      </c>
      <c r="C32" s="633"/>
      <c r="D32" s="656">
        <v>0</v>
      </c>
      <c r="E32" s="656"/>
      <c r="F32" s="656"/>
      <c r="G32" s="188" t="s">
        <v>241</v>
      </c>
      <c r="H32" s="645">
        <f>+AS27</f>
        <v>0</v>
      </c>
      <c r="I32" s="646"/>
      <c r="J32" s="188" t="s">
        <v>241</v>
      </c>
      <c r="M32" s="654"/>
      <c r="P32" s="56"/>
      <c r="Q32" s="141"/>
      <c r="R32" s="51" t="s">
        <v>267</v>
      </c>
      <c r="S32" s="700" t="s">
        <v>268</v>
      </c>
      <c r="T32" s="703"/>
      <c r="U32" s="703"/>
      <c r="V32" s="704"/>
      <c r="W32" s="53"/>
      <c r="X32" s="53"/>
      <c r="Y32"/>
      <c r="Z32"/>
      <c r="AA32" s="635" t="s">
        <v>269</v>
      </c>
      <c r="AB32" s="636"/>
      <c r="AC32" s="636"/>
      <c r="AD32" s="636"/>
      <c r="AE32" s="636"/>
      <c r="AF32" s="636" t="s">
        <v>270</v>
      </c>
      <c r="AG32" s="636"/>
      <c r="AH32" s="636"/>
      <c r="AI32" s="636"/>
      <c r="AJ32" s="636"/>
      <c r="AK32" s="636"/>
      <c r="AL32" s="636" t="s">
        <v>271</v>
      </c>
      <c r="AM32" s="636"/>
      <c r="AN32" s="636"/>
      <c r="AO32" s="641"/>
      <c r="AP32" s="184"/>
      <c r="AS32" s="390" t="str">
        <f>+IF(AS31=0,"",IF(AL27&lt;(AS24+AS27+AS31),"エラー !：⑩の内数である（⑫+⑬＋⑭）の量が⑩を超えています",""))</f>
        <v/>
      </c>
      <c r="AT32" s="441"/>
      <c r="AU32" s="441"/>
      <c r="AV32" s="441"/>
      <c r="AW32" s="444"/>
    </row>
    <row r="33" spans="2:62" ht="27" customHeight="1" thickBot="1">
      <c r="B33" s="628" t="s">
        <v>272</v>
      </c>
      <c r="C33" s="629"/>
      <c r="D33" s="712">
        <v>0</v>
      </c>
      <c r="E33" s="713"/>
      <c r="F33" s="713"/>
      <c r="G33" s="189" t="s">
        <v>241</v>
      </c>
      <c r="H33" s="698">
        <f>+AS31</f>
        <v>0</v>
      </c>
      <c r="I33" s="699"/>
      <c r="J33" s="189" t="s">
        <v>241</v>
      </c>
      <c r="M33" s="655"/>
      <c r="R33" s="701">
        <v>0</v>
      </c>
      <c r="S33" s="702"/>
      <c r="T33" s="702"/>
      <c r="U33" s="702"/>
      <c r="V33" s="44" t="s">
        <v>202</v>
      </c>
      <c r="W33" s="53"/>
      <c r="X33" s="53"/>
      <c r="Y33"/>
      <c r="Z33"/>
      <c r="AA33" s="637"/>
      <c r="AB33" s="638"/>
      <c r="AC33" s="638"/>
      <c r="AD33" s="638"/>
      <c r="AE33" s="638"/>
      <c r="AF33" s="638"/>
      <c r="AG33" s="638"/>
      <c r="AH33" s="638"/>
      <c r="AI33" s="638"/>
      <c r="AJ33" s="638"/>
      <c r="AK33" s="638"/>
      <c r="AL33" s="638"/>
      <c r="AM33" s="638"/>
      <c r="AN33" s="638"/>
      <c r="AO33" s="642"/>
      <c r="AP33" s="184"/>
      <c r="AW33" s="444"/>
    </row>
    <row r="34" spans="2:62" ht="24" customHeight="1">
      <c r="C34" s="442" t="str">
        <f>+IF(D30=0,"",IF(D29&lt;D30,"エラー !：上の表は、⑩の内数である⑪の量が⑩を超えています",""))</f>
        <v/>
      </c>
      <c r="AA34" s="639"/>
      <c r="AB34" s="640"/>
      <c r="AC34" s="640"/>
      <c r="AD34" s="640"/>
      <c r="AE34" s="640"/>
      <c r="AF34" s="640"/>
      <c r="AG34" s="640"/>
      <c r="AH34" s="640"/>
      <c r="AI34" s="640"/>
      <c r="AJ34" s="640"/>
      <c r="AK34" s="640"/>
      <c r="AL34" s="640"/>
      <c r="AM34" s="640"/>
      <c r="AN34" s="640"/>
      <c r="AO34" s="643"/>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3" zoomScaleNormal="100" zoomScaleSheetLayoutView="100" workbookViewId="0">
      <selection activeCell="L42" sqref="L42:O42"/>
    </sheetView>
  </sheetViews>
  <sheetFormatPr defaultColWidth="9" defaultRowHeight="11.25"/>
  <cols>
    <col min="1" max="1" width="2.5" style="9" customWidth="1"/>
    <col min="2" max="3" width="3.625" style="9" customWidth="1"/>
    <col min="4" max="4" width="4.5" style="9" customWidth="1"/>
    <col min="5" max="5" width="3.625" style="9" customWidth="1"/>
    <col min="6" max="6" width="40.625" style="9" customWidth="1"/>
    <col min="7" max="7" width="9.625" style="9" customWidth="1"/>
    <col min="8" max="8" width="10.375" style="9" customWidth="1"/>
    <col min="9" max="26" width="9.625" style="9" customWidth="1"/>
    <col min="27" max="27" width="11.625" style="9" customWidth="1"/>
    <col min="28" max="28" width="9" style="9" customWidth="1"/>
    <col min="29" max="16384" width="9" style="9"/>
  </cols>
  <sheetData>
    <row r="1" spans="2:27" ht="21">
      <c r="C1" s="19" t="s">
        <v>309</v>
      </c>
      <c r="D1" s="19"/>
      <c r="E1" s="19"/>
    </row>
    <row r="2" spans="2:27" ht="23.25" customHeight="1">
      <c r="E2" s="263" t="s">
        <v>310</v>
      </c>
    </row>
    <row r="3" spans="2:27" ht="14.1" customHeight="1" thickBot="1">
      <c r="B3" s="759" t="s">
        <v>186</v>
      </c>
      <c r="C3" s="759"/>
      <c r="D3" s="759"/>
      <c r="E3" s="759"/>
      <c r="F3" s="759"/>
      <c r="G3" s="110"/>
      <c r="H3" s="110"/>
      <c r="I3" s="110"/>
      <c r="J3" s="110"/>
      <c r="K3" s="110"/>
      <c r="Y3"/>
      <c r="Z3"/>
      <c r="AA3" s="111"/>
    </row>
    <row r="4" spans="2:27" ht="14.1" customHeight="1">
      <c r="B4" s="759"/>
      <c r="C4" s="759"/>
      <c r="D4" s="759"/>
      <c r="E4" s="759"/>
      <c r="F4" s="759"/>
      <c r="G4" s="110"/>
      <c r="H4" s="110"/>
      <c r="I4" s="110"/>
      <c r="J4" s="110"/>
      <c r="K4" s="110"/>
      <c r="Y4" s="763" t="s">
        <v>311</v>
      </c>
      <c r="Z4" s="112" t="s">
        <v>27</v>
      </c>
      <c r="AA4" s="113" t="s">
        <v>28</v>
      </c>
    </row>
    <row r="5" spans="2:27" ht="14.1" customHeight="1" thickBot="1">
      <c r="C5" s="110"/>
      <c r="D5" s="110"/>
      <c r="E5" s="110"/>
      <c r="F5" s="110"/>
      <c r="G5" s="110"/>
      <c r="H5" s="110"/>
      <c r="I5" s="110"/>
      <c r="J5" s="110"/>
      <c r="K5" s="110"/>
      <c r="Y5" s="528"/>
      <c r="Z5" s="114" t="str">
        <f>+表紙!N28</f>
        <v>○</v>
      </c>
      <c r="AA5" s="114" t="str">
        <f>+表紙!O28</f>
        <v/>
      </c>
    </row>
    <row r="6" spans="2:27" ht="15" customHeight="1" thickBot="1">
      <c r="B6" s="162" t="s">
        <v>312</v>
      </c>
      <c r="C6" s="162"/>
      <c r="D6" s="162"/>
      <c r="E6" s="162"/>
      <c r="F6" s="162"/>
      <c r="G6" s="162"/>
      <c r="H6" s="162"/>
      <c r="I6" s="162"/>
      <c r="J6" s="162"/>
      <c r="K6" s="162"/>
      <c r="L6" s="87"/>
      <c r="M6" s="760"/>
      <c r="N6" s="760"/>
      <c r="O6" s="87" t="s">
        <v>313</v>
      </c>
      <c r="P6" s="764" t="str">
        <f>+表紙!F47</f>
        <v>青木あすなろ建設株式会社　東京建築本店</v>
      </c>
      <c r="Q6" s="764"/>
      <c r="R6" s="764"/>
      <c r="S6" s="764"/>
      <c r="T6" s="764"/>
      <c r="U6" s="764"/>
      <c r="V6" s="760"/>
      <c r="W6" s="760"/>
      <c r="X6" s="760"/>
      <c r="Y6" s="760"/>
      <c r="Z6" s="760"/>
      <c r="AA6" s="181" t="s">
        <v>314</v>
      </c>
    </row>
    <row r="7" spans="2:27" ht="14.25">
      <c r="B7" s="120"/>
      <c r="C7" s="451"/>
      <c r="D7" s="451"/>
      <c r="E7" s="451"/>
      <c r="F7" s="15"/>
      <c r="G7" s="17" t="s">
        <v>315</v>
      </c>
      <c r="H7" s="17" t="s">
        <v>316</v>
      </c>
      <c r="I7" s="17" t="s">
        <v>317</v>
      </c>
      <c r="J7" s="17" t="s">
        <v>318</v>
      </c>
      <c r="K7" s="17" t="s">
        <v>319</v>
      </c>
      <c r="L7" s="17" t="s">
        <v>320</v>
      </c>
      <c r="M7" s="17" t="s">
        <v>321</v>
      </c>
      <c r="N7" s="17" t="s">
        <v>322</v>
      </c>
      <c r="O7" s="17" t="s">
        <v>323</v>
      </c>
      <c r="P7" s="17" t="s">
        <v>324</v>
      </c>
      <c r="Q7" s="17" t="s">
        <v>325</v>
      </c>
      <c r="R7" s="17" t="s">
        <v>326</v>
      </c>
      <c r="S7" s="17" t="s">
        <v>327</v>
      </c>
      <c r="T7" s="17" t="s">
        <v>328</v>
      </c>
      <c r="U7" s="17" t="s">
        <v>329</v>
      </c>
      <c r="V7" s="17" t="s">
        <v>330</v>
      </c>
      <c r="W7" s="17" t="s">
        <v>331</v>
      </c>
      <c r="X7" s="17" t="s">
        <v>332</v>
      </c>
      <c r="Y7" s="17" t="s">
        <v>333</v>
      </c>
      <c r="Z7" s="18" t="s">
        <v>334</v>
      </c>
      <c r="AA7" s="16"/>
    </row>
    <row r="8" spans="2:27" s="10" customFormat="1" ht="28.9" customHeight="1" thickBot="1">
      <c r="B8" s="11"/>
      <c r="C8" s="119"/>
      <c r="D8" s="119"/>
      <c r="E8" s="119"/>
      <c r="F8" s="12"/>
      <c r="G8" s="13" t="s">
        <v>335</v>
      </c>
      <c r="H8" s="13" t="s">
        <v>336</v>
      </c>
      <c r="I8" s="13" t="s">
        <v>337</v>
      </c>
      <c r="J8" s="13" t="s">
        <v>338</v>
      </c>
      <c r="K8" s="13" t="s">
        <v>339</v>
      </c>
      <c r="L8" s="13" t="s">
        <v>340</v>
      </c>
      <c r="M8" s="13" t="s">
        <v>341</v>
      </c>
      <c r="N8" s="13" t="s">
        <v>342</v>
      </c>
      <c r="O8" s="13" t="s">
        <v>343</v>
      </c>
      <c r="P8" s="386" t="s">
        <v>344</v>
      </c>
      <c r="Q8" s="387" t="s">
        <v>345</v>
      </c>
      <c r="R8" s="13" t="s">
        <v>346</v>
      </c>
      <c r="S8" s="13" t="s">
        <v>347</v>
      </c>
      <c r="T8" s="205" t="s">
        <v>348</v>
      </c>
      <c r="U8" s="13" t="s">
        <v>349</v>
      </c>
      <c r="V8" s="13" t="s">
        <v>350</v>
      </c>
      <c r="W8" s="13" t="s">
        <v>351</v>
      </c>
      <c r="X8" s="13" t="s">
        <v>352</v>
      </c>
      <c r="Y8" s="13" t="s">
        <v>353</v>
      </c>
      <c r="Z8" s="388" t="s">
        <v>354</v>
      </c>
      <c r="AA8" s="14" t="s">
        <v>355</v>
      </c>
    </row>
    <row r="9" spans="2:27" ht="20.65" customHeight="1" thickTop="1">
      <c r="B9" s="163"/>
      <c r="C9" s="761" t="s">
        <v>356</v>
      </c>
      <c r="D9" s="761"/>
      <c r="E9" s="761"/>
      <c r="F9" s="762"/>
      <c r="G9" s="308">
        <f>IF(OR(ｱ.燃え殻!D24&gt;0,ｱ.燃え殻!D24&lt;0),ｱ.燃え殻!D24,IF(G$19&gt;0,"0",0))</f>
        <v>0</v>
      </c>
      <c r="H9" s="308">
        <f>IF(OR(ｲ.汚泥!D24&gt;0,ｲ.汚泥!D24&lt;0),ｲ.汚泥!D24,IF(H$19&gt;0,"0",0))</f>
        <v>2454.6999999999998</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26.1</v>
      </c>
      <c r="M9" s="308">
        <f>IF(OR(ｷ.紙くず!D24&gt;0,ｷ.紙くず!D24&lt;0),ｷ.紙くず!D24,IF(M$19&gt;0,"0",0))</f>
        <v>37</v>
      </c>
      <c r="N9" s="308">
        <f>IF(OR(ｸ.木くず!D24&gt;0,ｸ.木くず!D24&lt;0),ｸ.木くず!D24,IF(N$19&gt;0,"0",0))</f>
        <v>39.5</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7.6</v>
      </c>
      <c r="T9" s="308">
        <f>IF(OR(ｾ.ｶﾞﾗｽ･ｺﾝｸﾘ･陶磁器くず!D24&gt;0,ｾ.ｶﾞﾗｽ･ｺﾝｸﾘ･陶磁器くず!D24&lt;0),ｾ.ｶﾞﾗｽ･ｺﾝｸﾘ･陶磁器くず!D24,IF(T$19&gt;0,"0",0))</f>
        <v>9.1</v>
      </c>
      <c r="U9" s="308">
        <f>IF(OR(ｿ.鉱さい!D24&gt;0,ｿ.鉱さい!D24&lt;0),ｿ.鉱さい!D24,IF(U$19&gt;0,"0",0))</f>
        <v>0</v>
      </c>
      <c r="V9" s="308">
        <f>IF(OR(ﾀ.がれき類!D24&gt;0,ﾀ.がれき類!D24&lt;0),ﾀ.がれき類!D24,IF(V$19&gt;0,"0",0))</f>
        <v>537.1</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53.1</v>
      </c>
      <c r="AA9" s="310">
        <f t="shared" ref="AA9:AA18" si="0">IF(SUM(G9:Z9)&gt;0,SUM(G9:Z9),IF(AA$19&gt;0,"0",0))</f>
        <v>3164.1999999999994</v>
      </c>
    </row>
    <row r="10" spans="2:27" ht="20.65" customHeight="1">
      <c r="B10" s="166" t="s">
        <v>357</v>
      </c>
      <c r="C10" s="767" t="s">
        <v>358</v>
      </c>
      <c r="D10" s="767"/>
      <c r="E10" s="767"/>
      <c r="F10" s="768"/>
      <c r="G10" s="311">
        <f>IF(OR(ｱ.燃え殻!D25&gt;0,ｱ.燃え殻!D25&lt;0),ｱ.燃え殻!D25,IF(G$19&gt;0,"0",0))</f>
        <v>0</v>
      </c>
      <c r="H10" s="311" t="str">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65" customHeight="1">
      <c r="B11" s="166" t="s">
        <v>359</v>
      </c>
      <c r="C11" s="769" t="s">
        <v>360</v>
      </c>
      <c r="D11" s="769"/>
      <c r="E11" s="769"/>
      <c r="F11" s="770"/>
      <c r="G11" s="314">
        <f>IF(OR(ｱ.燃え殻!D26&gt;0,ｱ.燃え殻!D26&lt;0),ｱ.燃え殻!D26,IF(G$19&gt;0,"0",0))</f>
        <v>0</v>
      </c>
      <c r="H11" s="314" t="str">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65" customHeight="1">
      <c r="B12" s="427">
        <v>7</v>
      </c>
      <c r="C12" s="769" t="s">
        <v>361</v>
      </c>
      <c r="D12" s="769"/>
      <c r="E12" s="769"/>
      <c r="F12" s="770"/>
      <c r="G12" s="314">
        <f>IF(OR(ｱ.燃え殻!D27&gt;0,ｱ.燃え殻!D27&lt;0),ｱ.燃え殻!D27,IF(G$19&gt;0,"0",0))</f>
        <v>0</v>
      </c>
      <c r="H12" s="314" t="str">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65" customHeight="1">
      <c r="B13" s="166" t="s">
        <v>362</v>
      </c>
      <c r="C13" s="771" t="s">
        <v>363</v>
      </c>
      <c r="D13" s="772"/>
      <c r="E13" s="772"/>
      <c r="F13" s="773"/>
      <c r="G13" s="314">
        <f>IF(OR(ｱ.燃え殻!D28&gt;0,ｱ.燃え殻!D28&lt;0),ｱ.燃え殻!D28,IF(G$19&gt;0,"0",0))</f>
        <v>0</v>
      </c>
      <c r="H13" s="314" t="str">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65" customHeight="1">
      <c r="B14" s="166" t="s">
        <v>364</v>
      </c>
      <c r="C14" s="769" t="s">
        <v>254</v>
      </c>
      <c r="D14" s="769"/>
      <c r="E14" s="769"/>
      <c r="F14" s="770"/>
      <c r="G14" s="314">
        <f>IF(OR(ｱ.燃え殻!D29&gt;0,ｱ.燃え殻!D29&lt;0),ｱ.燃え殻!D29,IF(G$19&gt;0,"0",0))</f>
        <v>0</v>
      </c>
      <c r="H14" s="314">
        <f>IF(OR(ｲ.汚泥!D29&gt;0,ｲ.汚泥!D29&lt;0),ｲ.汚泥!D29,IF(H$19&gt;0,"0",0))</f>
        <v>2454.6999999999998</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26.1</v>
      </c>
      <c r="M14" s="314">
        <f>IF(OR(ｷ.紙くず!D29&gt;0,ｷ.紙くず!D29&lt;0),ｷ.紙くず!D29,IF(M$19&gt;0,"0",0))</f>
        <v>37</v>
      </c>
      <c r="N14" s="314">
        <f>IF(OR(ｸ.木くず!D29&gt;0,ｸ.木くず!D29&lt;0),ｸ.木くず!D29,IF(N$19&gt;0,"0",0))</f>
        <v>39.5</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7.6</v>
      </c>
      <c r="T14" s="314">
        <f>IF(OR(ｾ.ｶﾞﾗｽ･ｺﾝｸﾘ･陶磁器くず!D29&gt;0,ｾ.ｶﾞﾗｽ･ｺﾝｸﾘ･陶磁器くず!D29&lt;0),ｾ.ｶﾞﾗｽ･ｺﾝｸﾘ･陶磁器くず!D29,IF(T$19&gt;0,"0",0))</f>
        <v>9.1</v>
      </c>
      <c r="U14" s="314">
        <f>IF(OR(ｿ.鉱さい!D29&gt;0,ｿ.鉱さい!D29&lt;0),ｿ.鉱さい!D29,IF(U$19&gt;0,"0",0))</f>
        <v>0</v>
      </c>
      <c r="V14" s="314">
        <f>IF(OR(ﾀ.がれき類!D29&gt;0,ﾀ.がれき類!D29&lt;0),ﾀ.がれき類!D29,IF(V$19&gt;0,"0",0))</f>
        <v>537.1</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53.1</v>
      </c>
      <c r="AA14" s="316">
        <f t="shared" si="0"/>
        <v>3164.1999999999994</v>
      </c>
    </row>
    <row r="15" spans="2:27" ht="20.65" customHeight="1">
      <c r="B15" s="166" t="s">
        <v>365</v>
      </c>
      <c r="C15" s="769" t="s">
        <v>262</v>
      </c>
      <c r="D15" s="769"/>
      <c r="E15" s="769"/>
      <c r="F15" s="770"/>
      <c r="G15" s="314">
        <f>IF(OR(ｱ.燃え殻!D30&gt;0,ｱ.燃え殻!D30&lt;0),ｱ.燃え殻!D30,IF(G$19&gt;0,"0",0))</f>
        <v>0</v>
      </c>
      <c r="H15" s="314" t="str">
        <f>IF(OR(ｲ.汚泥!D30&gt;0,ｲ.汚泥!D30&lt;0),ｲ.汚泥!D30,IF(H$19&gt;0,"0",0))</f>
        <v>0</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18</v>
      </c>
      <c r="M15" s="314">
        <f>IF(OR(ｷ.紙くず!D30&gt;0,ｷ.紙くず!D30&lt;0),ｷ.紙くず!D30,IF(M$19&gt;0,"0",0))</f>
        <v>33.1</v>
      </c>
      <c r="N15" s="314">
        <f>IF(OR(ｸ.木くず!D30&gt;0,ｸ.木くず!D30&lt;0),ｸ.木くず!D30,IF(N$19&gt;0,"0",0))</f>
        <v>24.6</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v>
      </c>
      <c r="T15" s="314">
        <f>IF(OR(ｾ.ｶﾞﾗｽ･ｺﾝｸﾘ･陶磁器くず!D30&gt;0,ｾ.ｶﾞﾗｽ･ｺﾝｸﾘ･陶磁器くず!D30&lt;0),ｾ.ｶﾞﾗｽ･ｺﾝｸﾘ･陶磁器くず!D30,IF(T$19&gt;0,"0",0))</f>
        <v>1</v>
      </c>
      <c r="U15" s="314">
        <f>IF(OR(ｿ.鉱さい!D30&gt;0,ｿ.鉱さい!D30&lt;0),ｿ.鉱さい!D30,IF(U$19&gt;0,"0",0))</f>
        <v>0</v>
      </c>
      <c r="V15" s="314">
        <f>IF(OR(ﾀ.がれき類!D30&gt;0,ﾀ.がれき類!D30&lt;0),ﾀ.がれき類!D30,IF(V$19&gt;0,"0",0))</f>
        <v>57</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40.700000000000003</v>
      </c>
      <c r="AA15" s="316">
        <f t="shared" si="0"/>
        <v>174.39999999999998</v>
      </c>
    </row>
    <row r="16" spans="2:27" ht="20.65" customHeight="1">
      <c r="B16" s="166" t="s">
        <v>366</v>
      </c>
      <c r="C16" s="769" t="s">
        <v>264</v>
      </c>
      <c r="D16" s="769"/>
      <c r="E16" s="769"/>
      <c r="F16" s="770"/>
      <c r="G16" s="314">
        <f>IF(OR(ｱ.燃え殻!D31&gt;0,ｱ.燃え殻!D31&lt;0),ｱ.燃え殻!D31,IF(G$19&gt;0,"0",0))</f>
        <v>0</v>
      </c>
      <c r="H16" s="314" t="str">
        <f>IF(OR(ｲ.汚泥!D31&gt;0,ｲ.汚泥!D31&lt;0),ｲ.汚泥!D31,IF(H$19&gt;0,"0",0))</f>
        <v>0</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26.1</v>
      </c>
      <c r="M16" s="314">
        <f>IF(OR(ｷ.紙くず!D31&gt;0,ｷ.紙くず!D31&lt;0),ｷ.紙くず!D31,IF(M$19&gt;0,"0",0))</f>
        <v>37</v>
      </c>
      <c r="N16" s="314">
        <f>IF(OR(ｸ.木くず!D31&gt;0,ｸ.木くず!D31&lt;0),ｸ.木くず!D31,IF(N$19&gt;0,"0",0))</f>
        <v>39.5</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7.6</v>
      </c>
      <c r="T16" s="314">
        <f>IF(OR(ｾ.ｶﾞﾗｽ･ｺﾝｸﾘ･陶磁器くず!D31&gt;0,ｾ.ｶﾞﾗｽ･ｺﾝｸﾘ･陶磁器くず!D31&lt;0),ｾ.ｶﾞﾗｽ･ｺﾝｸﾘ･陶磁器くず!D31,IF(T$19&gt;0,"0",0))</f>
        <v>9.1</v>
      </c>
      <c r="U16" s="314">
        <f>IF(OR(ｿ.鉱さい!D31&gt;0,ｿ.鉱さい!D31&lt;0),ｿ.鉱さい!D31,IF(U$19&gt;0,"0",0))</f>
        <v>0</v>
      </c>
      <c r="V16" s="314">
        <f>IF(OR(ﾀ.がれき類!D31&gt;0,ﾀ.がれき類!D31&lt;0),ﾀ.がれき類!D31,IF(V$19&gt;0,"0",0))</f>
        <v>80.900000000000006</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53.1</v>
      </c>
      <c r="AA16" s="316">
        <f t="shared" si="0"/>
        <v>253.29999999999998</v>
      </c>
    </row>
    <row r="17" spans="2:27" ht="20.65" customHeight="1">
      <c r="B17" s="166"/>
      <c r="C17" s="769" t="s">
        <v>266</v>
      </c>
      <c r="D17" s="769"/>
      <c r="E17" s="769"/>
      <c r="F17" s="770"/>
      <c r="G17" s="314">
        <f>IF(OR(ｱ.燃え殻!D32&gt;0,ｱ.燃え殻!D32&lt;0),ｱ.燃え殻!D32,IF(G$19&gt;0,"0",0))</f>
        <v>0</v>
      </c>
      <c r="H17" s="314" t="str">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65" customHeight="1" thickBot="1">
      <c r="B18" s="167"/>
      <c r="C18" s="191" t="s">
        <v>260</v>
      </c>
      <c r="D18" s="765" t="s">
        <v>92</v>
      </c>
      <c r="E18" s="765"/>
      <c r="F18" s="766"/>
      <c r="G18" s="317">
        <f>IF(OR(ｱ.燃え殻!D33&gt;0,ｱ.燃え殻!D33&lt;0),ｱ.燃え殻!D33,IF(G$19&gt;0,"0",0))</f>
        <v>0</v>
      </c>
      <c r="H18" s="317" t="str">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65" customHeight="1" thickTop="1">
      <c r="B19" s="163"/>
      <c r="C19" s="168" t="s">
        <v>52</v>
      </c>
      <c r="D19" s="778" t="s">
        <v>367</v>
      </c>
      <c r="E19" s="778"/>
      <c r="F19" s="779"/>
      <c r="G19" s="320">
        <f t="shared" ref="G19:Z19" si="1">+G41+G25+G23+G22+G21-G20</f>
        <v>0</v>
      </c>
      <c r="H19" s="320">
        <f t="shared" si="1"/>
        <v>1177</v>
      </c>
      <c r="I19" s="320">
        <f t="shared" si="1"/>
        <v>0</v>
      </c>
      <c r="J19" s="320">
        <f t="shared" si="1"/>
        <v>0</v>
      </c>
      <c r="K19" s="320">
        <f t="shared" si="1"/>
        <v>0</v>
      </c>
      <c r="L19" s="320">
        <f t="shared" si="1"/>
        <v>55.7</v>
      </c>
      <c r="M19" s="320">
        <f t="shared" si="1"/>
        <v>50.6</v>
      </c>
      <c r="N19" s="320">
        <f t="shared" si="1"/>
        <v>80.599999999999994</v>
      </c>
      <c r="O19" s="320">
        <f t="shared" si="1"/>
        <v>0</v>
      </c>
      <c r="P19" s="320">
        <f t="shared" si="1"/>
        <v>0</v>
      </c>
      <c r="Q19" s="320">
        <f t="shared" si="1"/>
        <v>0</v>
      </c>
      <c r="R19" s="320">
        <f t="shared" si="1"/>
        <v>0</v>
      </c>
      <c r="S19" s="320">
        <f t="shared" si="1"/>
        <v>0</v>
      </c>
      <c r="T19" s="320">
        <f t="shared" si="1"/>
        <v>27.1</v>
      </c>
      <c r="U19" s="320">
        <f t="shared" si="1"/>
        <v>0</v>
      </c>
      <c r="V19" s="320">
        <f t="shared" si="1"/>
        <v>557.20000000000005</v>
      </c>
      <c r="W19" s="320">
        <f t="shared" si="1"/>
        <v>0</v>
      </c>
      <c r="X19" s="320">
        <f t="shared" si="1"/>
        <v>0</v>
      </c>
      <c r="Y19" s="320">
        <f t="shared" si="1"/>
        <v>0</v>
      </c>
      <c r="Z19" s="321">
        <f t="shared" si="1"/>
        <v>57.1</v>
      </c>
      <c r="AA19" s="322">
        <f t="shared" ref="AA19:AA55" si="2">SUM(G19:Z19)</f>
        <v>2005.2999999999997</v>
      </c>
    </row>
    <row r="20" spans="2:27" ht="20.65" customHeight="1" thickBot="1">
      <c r="B20" s="164"/>
      <c r="C20" s="211" t="s">
        <v>368</v>
      </c>
      <c r="D20" s="780" t="s">
        <v>275</v>
      </c>
      <c r="E20" s="780"/>
      <c r="F20" s="78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65" customHeight="1">
      <c r="B21" s="164"/>
      <c r="C21" s="122"/>
      <c r="D21" s="210" t="s">
        <v>369</v>
      </c>
      <c r="E21" s="782" t="s">
        <v>370</v>
      </c>
      <c r="F21" s="78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65" customHeight="1">
      <c r="B22" s="164"/>
      <c r="C22" s="122"/>
      <c r="D22" s="121" t="s">
        <v>371</v>
      </c>
      <c r="E22" s="788" t="s">
        <v>372</v>
      </c>
      <c r="F22" s="78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65" customHeight="1">
      <c r="B23" s="164"/>
      <c r="C23" s="122"/>
      <c r="D23" s="371" t="s">
        <v>373</v>
      </c>
      <c r="E23" s="784" t="s">
        <v>374</v>
      </c>
      <c r="F23" s="78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65" customHeight="1">
      <c r="B24" s="164"/>
      <c r="C24" s="122"/>
      <c r="D24" s="192"/>
      <c r="E24" s="193" t="s">
        <v>375</v>
      </c>
      <c r="F24" s="194" t="s">
        <v>376</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65" customHeight="1">
      <c r="B25" s="164"/>
      <c r="C25" s="122"/>
      <c r="D25" s="169" t="s">
        <v>236</v>
      </c>
      <c r="E25" s="786" t="s">
        <v>377</v>
      </c>
      <c r="F25" s="78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65" customHeight="1">
      <c r="B26" s="164"/>
      <c r="C26" s="776" t="s">
        <v>378</v>
      </c>
      <c r="D26" s="373" t="s">
        <v>218</v>
      </c>
      <c r="E26" s="774" t="s">
        <v>379</v>
      </c>
      <c r="F26" s="77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65" customHeight="1">
      <c r="B27" s="164"/>
      <c r="C27" s="776"/>
      <c r="D27" s="169" t="s">
        <v>229</v>
      </c>
      <c r="E27" s="774" t="s">
        <v>380</v>
      </c>
      <c r="F27" s="77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65" customHeight="1">
      <c r="B28" s="164"/>
      <c r="C28" s="777"/>
      <c r="D28" s="794" t="s">
        <v>381</v>
      </c>
      <c r="E28" s="371" t="s">
        <v>197</v>
      </c>
      <c r="F28" s="254" t="s">
        <v>382</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65" customHeight="1">
      <c r="B29" s="164"/>
      <c r="C29" s="777"/>
      <c r="D29" s="795"/>
      <c r="E29" s="202"/>
      <c r="F29" s="398" t="s">
        <v>383</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65" customHeight="1">
      <c r="B30" s="164"/>
      <c r="C30" s="777"/>
      <c r="D30" s="795"/>
      <c r="E30" s="395"/>
      <c r="F30" s="399" t="s">
        <v>384</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65" customHeight="1">
      <c r="B31" s="164"/>
      <c r="C31" s="777"/>
      <c r="D31" s="795"/>
      <c r="E31" s="395"/>
      <c r="F31" s="399" t="s">
        <v>385</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65" customHeight="1">
      <c r="B32" s="164"/>
      <c r="C32" s="777"/>
      <c r="D32" s="795"/>
      <c r="E32" s="210"/>
      <c r="F32" s="403" t="s">
        <v>386</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65" customHeight="1">
      <c r="B33" s="164"/>
      <c r="C33" s="777"/>
      <c r="D33" s="795"/>
      <c r="E33" s="169" t="s">
        <v>207</v>
      </c>
      <c r="F33" s="206" t="s">
        <v>387</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65" customHeight="1">
      <c r="B34" s="166" t="s">
        <v>357</v>
      </c>
      <c r="C34" s="777"/>
      <c r="D34" s="796"/>
      <c r="E34" s="169" t="s">
        <v>388</v>
      </c>
      <c r="F34" s="369" t="s">
        <v>389</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65" customHeight="1">
      <c r="B35" s="166" t="s">
        <v>359</v>
      </c>
      <c r="C35" s="777"/>
      <c r="D35" s="121" t="s">
        <v>221</v>
      </c>
      <c r="E35" s="774" t="s">
        <v>390</v>
      </c>
      <c r="F35" s="77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65" customHeight="1">
      <c r="B36" s="427">
        <v>7</v>
      </c>
      <c r="C36" s="122"/>
      <c r="D36" s="204"/>
      <c r="E36" s="199" t="s">
        <v>391</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65" customHeight="1">
      <c r="B37" s="166" t="s">
        <v>362</v>
      </c>
      <c r="C37" s="122"/>
      <c r="D37" s="202"/>
      <c r="E37" s="197"/>
      <c r="F37" s="195" t="s">
        <v>392</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65" customHeight="1">
      <c r="B38" s="166" t="s">
        <v>364</v>
      </c>
      <c r="C38" s="122"/>
      <c r="D38" s="202"/>
      <c r="E38" s="197"/>
      <c r="F38" s="195" t="s">
        <v>393</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65" customHeight="1">
      <c r="B39" s="166" t="s">
        <v>394</v>
      </c>
      <c r="C39" s="122"/>
      <c r="D39" s="202"/>
      <c r="E39" s="198"/>
      <c r="F39" s="195" t="s">
        <v>395</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65" customHeight="1" thickBot="1">
      <c r="B40" s="166" t="s">
        <v>396</v>
      </c>
      <c r="C40" s="207"/>
      <c r="D40" s="208"/>
      <c r="E40" s="209" t="s">
        <v>397</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65" customHeight="1">
      <c r="B41" s="164"/>
      <c r="C41" s="792" t="s">
        <v>398</v>
      </c>
      <c r="D41" s="121" t="s">
        <v>245</v>
      </c>
      <c r="E41" s="799" t="s">
        <v>399</v>
      </c>
      <c r="F41" s="800"/>
      <c r="G41" s="356">
        <f t="shared" ref="G41:Z41" si="7">+G42+G46</f>
        <v>0</v>
      </c>
      <c r="H41" s="356">
        <f t="shared" si="7"/>
        <v>1177</v>
      </c>
      <c r="I41" s="356">
        <f t="shared" si="7"/>
        <v>0</v>
      </c>
      <c r="J41" s="356">
        <f t="shared" si="7"/>
        <v>0</v>
      </c>
      <c r="K41" s="356">
        <f t="shared" si="7"/>
        <v>0</v>
      </c>
      <c r="L41" s="356">
        <f t="shared" si="7"/>
        <v>55.7</v>
      </c>
      <c r="M41" s="356">
        <f t="shared" si="7"/>
        <v>50.6</v>
      </c>
      <c r="N41" s="356">
        <f t="shared" si="7"/>
        <v>80.599999999999994</v>
      </c>
      <c r="O41" s="356">
        <f t="shared" si="7"/>
        <v>0</v>
      </c>
      <c r="P41" s="356">
        <f t="shared" si="7"/>
        <v>0</v>
      </c>
      <c r="Q41" s="356">
        <f t="shared" si="7"/>
        <v>0</v>
      </c>
      <c r="R41" s="356">
        <f t="shared" si="7"/>
        <v>0</v>
      </c>
      <c r="S41" s="356">
        <f t="shared" si="7"/>
        <v>0</v>
      </c>
      <c r="T41" s="356">
        <f t="shared" si="7"/>
        <v>27.1</v>
      </c>
      <c r="U41" s="356">
        <f t="shared" si="7"/>
        <v>0</v>
      </c>
      <c r="V41" s="356">
        <f t="shared" si="7"/>
        <v>557.20000000000005</v>
      </c>
      <c r="W41" s="356">
        <f t="shared" si="7"/>
        <v>0</v>
      </c>
      <c r="X41" s="356">
        <f t="shared" si="7"/>
        <v>0</v>
      </c>
      <c r="Y41" s="356">
        <f t="shared" si="7"/>
        <v>0</v>
      </c>
      <c r="Z41" s="357">
        <f t="shared" si="7"/>
        <v>57.1</v>
      </c>
      <c r="AA41" s="358">
        <f t="shared" si="2"/>
        <v>2005.2999999999997</v>
      </c>
    </row>
    <row r="42" spans="2:27" ht="20.65" customHeight="1">
      <c r="B42" s="164"/>
      <c r="C42" s="792"/>
      <c r="D42" s="201"/>
      <c r="E42" s="199" t="s">
        <v>400</v>
      </c>
      <c r="F42" s="372"/>
      <c r="G42" s="347">
        <f t="shared" ref="G42:Z42" si="8">SUM(G43:G45)</f>
        <v>0</v>
      </c>
      <c r="H42" s="347">
        <f t="shared" si="8"/>
        <v>1177</v>
      </c>
      <c r="I42" s="347">
        <f t="shared" si="8"/>
        <v>0</v>
      </c>
      <c r="J42" s="347">
        <f t="shared" si="8"/>
        <v>0</v>
      </c>
      <c r="K42" s="347">
        <f t="shared" si="8"/>
        <v>0</v>
      </c>
      <c r="L42" s="347">
        <f t="shared" si="8"/>
        <v>55.7</v>
      </c>
      <c r="M42" s="347">
        <f t="shared" si="8"/>
        <v>50.6</v>
      </c>
      <c r="N42" s="347">
        <f t="shared" si="8"/>
        <v>80.599999999999994</v>
      </c>
      <c r="O42" s="347">
        <f t="shared" si="8"/>
        <v>0</v>
      </c>
      <c r="P42" s="347">
        <f t="shared" si="8"/>
        <v>0</v>
      </c>
      <c r="Q42" s="347">
        <f t="shared" si="8"/>
        <v>0</v>
      </c>
      <c r="R42" s="347">
        <f t="shared" si="8"/>
        <v>0</v>
      </c>
      <c r="S42" s="347">
        <f t="shared" si="8"/>
        <v>0</v>
      </c>
      <c r="T42" s="347">
        <f t="shared" si="8"/>
        <v>27.1</v>
      </c>
      <c r="U42" s="347">
        <f t="shared" si="8"/>
        <v>0</v>
      </c>
      <c r="V42" s="347">
        <f t="shared" si="8"/>
        <v>557.20000000000005</v>
      </c>
      <c r="W42" s="347">
        <f t="shared" si="8"/>
        <v>0</v>
      </c>
      <c r="X42" s="347">
        <f t="shared" si="8"/>
        <v>0</v>
      </c>
      <c r="Y42" s="347">
        <f t="shared" si="8"/>
        <v>0</v>
      </c>
      <c r="Z42" s="348">
        <f t="shared" si="8"/>
        <v>57.1</v>
      </c>
      <c r="AA42" s="349">
        <f t="shared" si="2"/>
        <v>2005.2999999999997</v>
      </c>
    </row>
    <row r="43" spans="2:27" ht="20.65" customHeight="1">
      <c r="B43" s="164"/>
      <c r="C43" s="792"/>
      <c r="D43" s="202"/>
      <c r="E43" s="197"/>
      <c r="F43" s="195" t="s">
        <v>392</v>
      </c>
      <c r="G43" s="350">
        <f>+ｱ.燃え殻!$AA$28</f>
        <v>0</v>
      </c>
      <c r="H43" s="350">
        <f>+ｲ.汚泥!$AA$28</f>
        <v>1177</v>
      </c>
      <c r="I43" s="350">
        <f>+ｳ.廃油!$AA$28</f>
        <v>0</v>
      </c>
      <c r="J43" s="350">
        <f>+ｴ.廃酸!$AA$28</f>
        <v>0</v>
      </c>
      <c r="K43" s="350">
        <f>+ｵ.廃ｱﾙｶﾘ!$AA$28</f>
        <v>0</v>
      </c>
      <c r="L43" s="350">
        <f>+ｶ.廃ﾌﾟﾗ類!$AA$28</f>
        <v>55.7</v>
      </c>
      <c r="M43" s="350">
        <f>+ｷ.紙くず!$AA$28</f>
        <v>50.6</v>
      </c>
      <c r="N43" s="350">
        <f>+ｸ.木くず!$AA$28</f>
        <v>80.599999999999994</v>
      </c>
      <c r="O43" s="350">
        <f>+ｹ.繊維くず!$AA$28</f>
        <v>0</v>
      </c>
      <c r="P43" s="350">
        <f>+ｺ.動植物性残さ!$AA$28</f>
        <v>0</v>
      </c>
      <c r="Q43" s="350">
        <f>+ｻ.動物系固形不要物!$AA$28</f>
        <v>0</v>
      </c>
      <c r="R43" s="350">
        <f>+ｼ.ｺﾞﾑくず!$AA$28</f>
        <v>0</v>
      </c>
      <c r="S43" s="350">
        <f>+ｽ.金属くず!$AA$28</f>
        <v>0</v>
      </c>
      <c r="T43" s="350">
        <f>+ｾ.ｶﾞﾗｽ･ｺﾝｸﾘ･陶磁器くず!$AA$28</f>
        <v>27.1</v>
      </c>
      <c r="U43" s="350">
        <f>+ｿ.鉱さい!$AA$28</f>
        <v>0</v>
      </c>
      <c r="V43" s="350">
        <f>+ﾀ.がれき類!$AA$28</f>
        <v>557.20000000000005</v>
      </c>
      <c r="W43" s="350">
        <f>+ﾁ.動物のふん尿!$AA$28</f>
        <v>0</v>
      </c>
      <c r="X43" s="350">
        <f>+ﾂ.動物の死体!$AA$28</f>
        <v>0</v>
      </c>
      <c r="Y43" s="350">
        <f>+ﾃ.ばいじん!$AA$28</f>
        <v>0</v>
      </c>
      <c r="Z43" s="351">
        <f>+ﾄ.混合廃棄物その他!$AA$28</f>
        <v>57.1</v>
      </c>
      <c r="AA43" s="352">
        <f t="shared" si="2"/>
        <v>2005.2999999999997</v>
      </c>
    </row>
    <row r="44" spans="2:27" ht="20.65" customHeight="1">
      <c r="B44" s="164"/>
      <c r="C44" s="792"/>
      <c r="D44" s="202"/>
      <c r="E44" s="197"/>
      <c r="F44" s="195" t="s">
        <v>393</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0</v>
      </c>
      <c r="AA44" s="352">
        <f t="shared" si="2"/>
        <v>0</v>
      </c>
    </row>
    <row r="45" spans="2:27" ht="20.65" customHeight="1">
      <c r="B45" s="164"/>
      <c r="C45" s="792"/>
      <c r="D45" s="202"/>
      <c r="E45" s="198"/>
      <c r="F45" s="196" t="s">
        <v>395</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65" customHeight="1" thickBot="1">
      <c r="B46" s="164"/>
      <c r="C46" s="793"/>
      <c r="D46" s="203"/>
      <c r="E46" s="200" t="s">
        <v>401</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65" customHeight="1">
      <c r="B47" s="164"/>
      <c r="C47" s="451" t="s">
        <v>247</v>
      </c>
      <c r="D47" s="797" t="s">
        <v>402</v>
      </c>
      <c r="E47" s="797"/>
      <c r="F47" s="798"/>
      <c r="G47" s="359">
        <f>+ｱ.燃え殻!$AL$27</f>
        <v>0</v>
      </c>
      <c r="H47" s="359">
        <f>+ｲ.汚泥!$AL$27</f>
        <v>1177</v>
      </c>
      <c r="I47" s="359">
        <f>+ｳ.廃油!$AL$27</f>
        <v>0</v>
      </c>
      <c r="J47" s="359">
        <f>+ｴ.廃酸!$AL$27</f>
        <v>0</v>
      </c>
      <c r="K47" s="359">
        <f>+ｵ.廃ｱﾙｶﾘ!$AL$27</f>
        <v>0</v>
      </c>
      <c r="L47" s="359">
        <f>+ｶ.廃ﾌﾟﾗ類!$AL$27</f>
        <v>55.7</v>
      </c>
      <c r="M47" s="359">
        <f>+ｷ.紙くず!$AL$27</f>
        <v>50.6</v>
      </c>
      <c r="N47" s="359">
        <f>+ｸ.木くず!$AL$27</f>
        <v>80.599999999999994</v>
      </c>
      <c r="O47" s="359">
        <f>+ｹ.繊維くず!$AL$27</f>
        <v>0</v>
      </c>
      <c r="P47" s="359">
        <f>+ｺ.動植物性残さ!$AL$27</f>
        <v>0</v>
      </c>
      <c r="Q47" s="359">
        <f>+ｻ.動物系固形不要物!$AL$27</f>
        <v>0</v>
      </c>
      <c r="R47" s="359">
        <f>+ｼ.ｺﾞﾑくず!$AL$27</f>
        <v>0</v>
      </c>
      <c r="S47" s="359">
        <f>+ｽ.金属くず!$AL$27</f>
        <v>0</v>
      </c>
      <c r="T47" s="359">
        <f>+ｾ.ｶﾞﾗｽ･ｺﾝｸﾘ･陶磁器くず!$AL$27</f>
        <v>27.1</v>
      </c>
      <c r="U47" s="359">
        <f>+ｿ.鉱さい!$AL$27</f>
        <v>0</v>
      </c>
      <c r="V47" s="359">
        <f>+ﾀ.がれき類!$AL$27</f>
        <v>557.20000000000005</v>
      </c>
      <c r="W47" s="359">
        <f>+ﾁ.動物のふん尿!$AL$27</f>
        <v>0</v>
      </c>
      <c r="X47" s="359">
        <f>+ﾂ.動物の死体!$AL$27</f>
        <v>0</v>
      </c>
      <c r="Y47" s="359">
        <f>+ﾃ.ばいじん!$AL$27</f>
        <v>0</v>
      </c>
      <c r="Z47" s="360">
        <f>+ﾄ.混合廃棄物その他!$AL$27</f>
        <v>57.1</v>
      </c>
      <c r="AA47" s="361">
        <f t="shared" si="2"/>
        <v>2005.2999999999997</v>
      </c>
    </row>
    <row r="48" spans="2:27" ht="20.65" customHeight="1">
      <c r="B48" s="164"/>
      <c r="C48" s="170"/>
      <c r="D48" s="169" t="s">
        <v>258</v>
      </c>
      <c r="E48" s="774" t="s">
        <v>403</v>
      </c>
      <c r="F48" s="775"/>
      <c r="G48" s="362">
        <f>+ｱ.燃え殻!$AL$30</f>
        <v>0</v>
      </c>
      <c r="H48" s="362">
        <f>+ｲ.汚泥!$AL$30</f>
        <v>404.8</v>
      </c>
      <c r="I48" s="362">
        <f>+ｳ.廃油!$AL$30</f>
        <v>0</v>
      </c>
      <c r="J48" s="362">
        <f>+ｴ.廃酸!$AL$30</f>
        <v>0</v>
      </c>
      <c r="K48" s="362">
        <f>+ｵ.廃ｱﾙｶﾘ!$AL$30</f>
        <v>0</v>
      </c>
      <c r="L48" s="362">
        <f>+ｶ.廃ﾌﾟﾗ類!$AL$30</f>
        <v>3.2</v>
      </c>
      <c r="M48" s="362">
        <f>+ｷ.紙くず!$AL$30</f>
        <v>0</v>
      </c>
      <c r="N48" s="362">
        <f>+ｸ.木くず!$AL$30</f>
        <v>0.3</v>
      </c>
      <c r="O48" s="362">
        <f>+ｹ.繊維くず!$AL$30</f>
        <v>0</v>
      </c>
      <c r="P48" s="362">
        <f>+ｺ.動植物性残さ!$AL$30</f>
        <v>0</v>
      </c>
      <c r="Q48" s="362">
        <f>+ｻ.動物系固形不要物!$AL$30</f>
        <v>0</v>
      </c>
      <c r="R48" s="362">
        <f>+ｼ.ｺﾞﾑくず!$AL$30</f>
        <v>0</v>
      </c>
      <c r="S48" s="362">
        <f>+ｽ.金属くず!$AL$30</f>
        <v>0</v>
      </c>
      <c r="T48" s="362">
        <f>+ｾ.ｶﾞﾗｽ･ｺﾝｸﾘ･陶磁器くず!$AL$30</f>
        <v>0</v>
      </c>
      <c r="U48" s="362">
        <f>+ｿ.鉱さい!$AL$30</f>
        <v>0</v>
      </c>
      <c r="V48" s="362">
        <f>+ﾀ.がれき類!$AL$30</f>
        <v>2.2000000000000002</v>
      </c>
      <c r="W48" s="362">
        <f>+ﾁ.動物のふん尿!$AL$30</f>
        <v>0</v>
      </c>
      <c r="X48" s="362">
        <f>+ﾂ.動物の死体!$AL$30</f>
        <v>0</v>
      </c>
      <c r="Y48" s="362">
        <f>+ﾃ.ばいじん!$AL$30</f>
        <v>0</v>
      </c>
      <c r="Z48" s="363">
        <f>+ﾄ.混合廃棄物その他!$AL$30</f>
        <v>6.8</v>
      </c>
      <c r="AA48" s="364">
        <f t="shared" si="2"/>
        <v>417.3</v>
      </c>
    </row>
    <row r="49" spans="2:27" ht="20.65" customHeight="1">
      <c r="B49" s="164"/>
      <c r="C49" s="170"/>
      <c r="D49" s="394" t="s">
        <v>238</v>
      </c>
      <c r="E49" s="784" t="s">
        <v>404</v>
      </c>
      <c r="F49" s="785"/>
      <c r="G49" s="407">
        <f>+ｱ.燃え殻!$AS$24</f>
        <v>0</v>
      </c>
      <c r="H49" s="407">
        <f>+ｲ.汚泥!$AS$24</f>
        <v>1177</v>
      </c>
      <c r="I49" s="407">
        <f>+ｳ.廃油!$AS$24</f>
        <v>0</v>
      </c>
      <c r="J49" s="407">
        <f>+ｴ.廃酸!$AS$24</f>
        <v>0</v>
      </c>
      <c r="K49" s="407">
        <f>+ｵ.廃ｱﾙｶﾘ!$AS$24</f>
        <v>0</v>
      </c>
      <c r="L49" s="407">
        <f>+ｶ.廃ﾌﾟﾗ類!$AS$24</f>
        <v>55.7</v>
      </c>
      <c r="M49" s="407">
        <f>+ｷ.紙くず!$AS$24</f>
        <v>50.6</v>
      </c>
      <c r="N49" s="407">
        <f>+ｸ.木くず!$AS$24</f>
        <v>80.599999999999994</v>
      </c>
      <c r="O49" s="407">
        <f>+ｹ.繊維くず!$AS$24</f>
        <v>0</v>
      </c>
      <c r="P49" s="407">
        <f>+ｺ.動植物性残さ!$AS$24</f>
        <v>0</v>
      </c>
      <c r="Q49" s="407">
        <f>+ｻ.動物系固形不要物!$AS$24</f>
        <v>0</v>
      </c>
      <c r="R49" s="407">
        <f>+ｼ.ｺﾞﾑくず!$AS$24</f>
        <v>0</v>
      </c>
      <c r="S49" s="407">
        <f>+ｽ.金属くず!$AS$24</f>
        <v>0</v>
      </c>
      <c r="T49" s="407">
        <f>+ｾ.ｶﾞﾗｽ･ｺﾝｸﾘ･陶磁器くず!$AS$24</f>
        <v>27.1</v>
      </c>
      <c r="U49" s="407">
        <f>+ｿ.鉱さい!$AS$24</f>
        <v>0</v>
      </c>
      <c r="V49" s="407">
        <f>+ﾀ.がれき類!$AS$24</f>
        <v>557.20000000000005</v>
      </c>
      <c r="W49" s="407">
        <f>+ﾁ.動物のふん尿!$AS$24</f>
        <v>0</v>
      </c>
      <c r="X49" s="407">
        <f>+ﾂ.動物の死体!$AS$24</f>
        <v>0</v>
      </c>
      <c r="Y49" s="407">
        <f>+ﾃ.ばいじん!$AS$24</f>
        <v>0</v>
      </c>
      <c r="Z49" s="408">
        <f>+ﾄ.混合廃棄物その他!$AS$24</f>
        <v>57.1</v>
      </c>
      <c r="AA49" s="409">
        <f t="shared" si="2"/>
        <v>2005.2999999999997</v>
      </c>
    </row>
    <row r="50" spans="2:27" ht="20.65" customHeight="1">
      <c r="B50" s="164"/>
      <c r="C50" s="170"/>
      <c r="D50" s="395"/>
      <c r="E50" s="801" t="s">
        <v>383</v>
      </c>
      <c r="F50" s="802"/>
      <c r="G50" s="396"/>
      <c r="H50" s="396"/>
      <c r="I50" s="396"/>
      <c r="J50" s="396"/>
      <c r="K50" s="396"/>
      <c r="L50" s="365">
        <f>ｶ.廃ﾌﾟﾗ類!AU18</f>
        <v>16.7</v>
      </c>
      <c r="M50" s="396"/>
      <c r="N50" s="396"/>
      <c r="O50" s="396"/>
      <c r="P50" s="396"/>
      <c r="Q50" s="396"/>
      <c r="R50" s="396"/>
      <c r="S50" s="396"/>
      <c r="T50" s="396"/>
      <c r="U50" s="396"/>
      <c r="V50" s="396"/>
      <c r="W50" s="396"/>
      <c r="X50" s="396"/>
      <c r="Y50" s="396"/>
      <c r="Z50" s="418"/>
      <c r="AA50" s="366">
        <f t="shared" si="2"/>
        <v>16.7</v>
      </c>
    </row>
    <row r="51" spans="2:27" ht="20.65" customHeight="1">
      <c r="B51" s="164"/>
      <c r="C51" s="170"/>
      <c r="D51" s="395"/>
      <c r="E51" s="803" t="s">
        <v>384</v>
      </c>
      <c r="F51" s="77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65" customHeight="1">
      <c r="B52" s="164"/>
      <c r="C52" s="170"/>
      <c r="D52" s="395"/>
      <c r="E52" s="801" t="s">
        <v>385</v>
      </c>
      <c r="F52" s="802"/>
      <c r="G52" s="400"/>
      <c r="H52" s="400"/>
      <c r="I52" s="400"/>
      <c r="J52" s="400"/>
      <c r="K52" s="400"/>
      <c r="L52" s="365">
        <f>ｶ.廃ﾌﾟﾗ類!AU20</f>
        <v>39</v>
      </c>
      <c r="M52" s="400"/>
      <c r="N52" s="400"/>
      <c r="O52" s="400"/>
      <c r="P52" s="400"/>
      <c r="Q52" s="400"/>
      <c r="R52" s="400"/>
      <c r="S52" s="400"/>
      <c r="T52" s="400"/>
      <c r="U52" s="400"/>
      <c r="V52" s="400"/>
      <c r="W52" s="400"/>
      <c r="X52" s="400"/>
      <c r="Y52" s="400"/>
      <c r="Z52" s="418"/>
      <c r="AA52" s="366">
        <f t="shared" si="2"/>
        <v>39</v>
      </c>
    </row>
    <row r="53" spans="2:27" ht="20.65" customHeight="1">
      <c r="B53" s="164"/>
      <c r="C53" s="170"/>
      <c r="D53" s="210"/>
      <c r="E53" s="804" t="s">
        <v>386</v>
      </c>
      <c r="F53" s="805"/>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65" customHeight="1">
      <c r="B54" s="164"/>
      <c r="C54" s="170"/>
      <c r="D54" s="395" t="s">
        <v>249</v>
      </c>
      <c r="E54" s="774" t="s">
        <v>405</v>
      </c>
      <c r="F54" s="77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65" customHeight="1" thickBot="1">
      <c r="B55" s="165"/>
      <c r="C55" s="171"/>
      <c r="D55" s="397" t="s">
        <v>260</v>
      </c>
      <c r="E55" s="790" t="s">
        <v>406</v>
      </c>
      <c r="F55" s="79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407</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3631.7</v>
      </c>
      <c r="I63" s="391">
        <f t="shared" si="9"/>
        <v>0</v>
      </c>
      <c r="J63" s="391">
        <f t="shared" si="9"/>
        <v>0</v>
      </c>
      <c r="K63" s="391">
        <f t="shared" si="9"/>
        <v>0</v>
      </c>
      <c r="L63" s="391">
        <f t="shared" si="9"/>
        <v>81.800000000000011</v>
      </c>
      <c r="M63" s="391">
        <f t="shared" si="9"/>
        <v>87.6</v>
      </c>
      <c r="N63" s="391">
        <f t="shared" si="9"/>
        <v>120.1</v>
      </c>
      <c r="O63" s="391">
        <f t="shared" si="9"/>
        <v>0</v>
      </c>
      <c r="P63" s="391">
        <f t="shared" si="9"/>
        <v>0</v>
      </c>
      <c r="Q63" s="391">
        <f t="shared" si="9"/>
        <v>0</v>
      </c>
      <c r="R63" s="391">
        <f t="shared" si="9"/>
        <v>0</v>
      </c>
      <c r="S63" s="391">
        <f t="shared" si="9"/>
        <v>7.6</v>
      </c>
      <c r="T63" s="391">
        <f t="shared" si="9"/>
        <v>36.200000000000003</v>
      </c>
      <c r="U63" s="391">
        <f t="shared" si="9"/>
        <v>0</v>
      </c>
      <c r="V63" s="391">
        <f t="shared" si="9"/>
        <v>1094.3000000000002</v>
      </c>
      <c r="W63" s="391">
        <f t="shared" si="9"/>
        <v>0</v>
      </c>
      <c r="X63" s="391">
        <f t="shared" si="9"/>
        <v>0</v>
      </c>
      <c r="Y63" s="391">
        <f t="shared" si="9"/>
        <v>0</v>
      </c>
      <c r="Z63" s="391">
        <f t="shared" si="9"/>
        <v>110.2</v>
      </c>
      <c r="AA63" s="392">
        <f>+AA9+AA19+AA20</f>
        <v>5169.4999999999991</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1" zoomScaleNormal="100" zoomScaleSheetLayoutView="100" workbookViewId="0">
      <selection activeCell="Z13" sqref="Z1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625" style="21" customWidth="1"/>
    <col min="7" max="7" width="6.625" style="21" customWidth="1"/>
    <col min="8" max="8" width="13.625" style="21" customWidth="1"/>
    <col min="9" max="9" width="5.625" style="21" customWidth="1"/>
    <col min="10" max="10" width="3.625" style="21" customWidth="1"/>
    <col min="11" max="11" width="10.625" style="21" customWidth="1"/>
    <col min="12" max="12" width="6.625" style="21" customWidth="1"/>
    <col min="13" max="13" width="7.625" style="21" customWidth="1"/>
    <col min="14" max="14" width="6.625" style="21" customWidth="1"/>
    <col min="15" max="15" width="7.625" style="21" customWidth="1"/>
    <col min="16" max="16" width="2.375" style="21" customWidth="1"/>
    <col min="17" max="17" width="9" style="21" customWidth="1"/>
    <col min="18" max="16384" width="9" style="21"/>
  </cols>
  <sheetData>
    <row r="1" spans="1:16" ht="16.149999999999999" customHeight="1">
      <c r="C1" s="74" t="s">
        <v>408</v>
      </c>
    </row>
    <row r="2" spans="1:16" ht="16.149999999999999" customHeight="1">
      <c r="C2" s="74"/>
    </row>
    <row r="3" spans="1:16" ht="13.9" customHeight="1" thickBot="1">
      <c r="O3" s="98" t="s">
        <v>25</v>
      </c>
    </row>
    <row r="4" spans="1:16" ht="13.5">
      <c r="A4" s="21">
        <v>14</v>
      </c>
      <c r="M4" s="527" t="s">
        <v>26</v>
      </c>
      <c r="N4" s="96" t="s">
        <v>27</v>
      </c>
      <c r="O4" s="97" t="s">
        <v>28</v>
      </c>
    </row>
    <row r="5" spans="1:16" ht="20.100000000000001" customHeight="1" thickBot="1">
      <c r="A5" s="22" t="e">
        <f>+#REF!</f>
        <v>#REF!</v>
      </c>
      <c r="C5" s="21" t="s">
        <v>29</v>
      </c>
      <c r="M5" s="528"/>
      <c r="N5" s="225" t="str">
        <f>+表紙!N28</f>
        <v>○</v>
      </c>
      <c r="O5" s="226" t="str">
        <f>+表紙!O28</f>
        <v/>
      </c>
    </row>
    <row r="6" spans="1:16" ht="13.5">
      <c r="C6" s="461" t="s">
        <v>32</v>
      </c>
      <c r="D6" s="529"/>
      <c r="E6" s="529"/>
      <c r="F6" s="529"/>
      <c r="G6" s="529"/>
      <c r="H6" s="529"/>
      <c r="I6" s="529"/>
      <c r="J6" s="529"/>
      <c r="K6" s="529"/>
      <c r="L6" s="529"/>
      <c r="M6" s="529"/>
      <c r="N6" s="529"/>
      <c r="O6" s="529"/>
    </row>
    <row r="7" spans="1:16" ht="7.5" customHeight="1">
      <c r="C7" s="75"/>
      <c r="D7" s="76"/>
      <c r="E7" s="76"/>
      <c r="F7" s="76"/>
      <c r="G7" s="76"/>
      <c r="H7" s="76"/>
      <c r="I7" s="76"/>
      <c r="J7" s="76"/>
      <c r="K7" s="76"/>
      <c r="L7" s="76"/>
      <c r="M7" s="76"/>
      <c r="N7" s="76"/>
      <c r="O7" s="77"/>
    </row>
    <row r="8" spans="1:16" ht="12" customHeight="1">
      <c r="C8" s="530" t="s">
        <v>33</v>
      </c>
      <c r="D8" s="531"/>
      <c r="E8" s="531"/>
      <c r="F8" s="531"/>
      <c r="G8" s="531"/>
      <c r="H8" s="531"/>
      <c r="I8" s="531"/>
      <c r="J8" s="531"/>
      <c r="K8" s="531"/>
      <c r="L8" s="531"/>
      <c r="M8" s="531"/>
      <c r="N8" s="531"/>
      <c r="O8" s="532"/>
      <c r="P8" s="20"/>
    </row>
    <row r="9" spans="1:16" ht="12" customHeight="1">
      <c r="C9" s="533"/>
      <c r="D9" s="534"/>
      <c r="E9" s="534"/>
      <c r="F9" s="534"/>
      <c r="G9" s="534"/>
      <c r="H9" s="534"/>
      <c r="I9" s="534"/>
      <c r="J9" s="534"/>
      <c r="K9" s="534"/>
      <c r="L9" s="534"/>
      <c r="M9" s="534"/>
      <c r="N9" s="534"/>
      <c r="O9" s="535"/>
    </row>
    <row r="10" spans="1:16" ht="10.15" customHeight="1">
      <c r="C10" s="78"/>
      <c r="O10" s="79"/>
    </row>
    <row r="11" spans="1:16" ht="13.5">
      <c r="C11" s="78"/>
      <c r="L11" s="536" t="str">
        <f>+表紙!L34</f>
        <v>令和8年6月15日</v>
      </c>
      <c r="M11" s="537"/>
      <c r="N11" s="537"/>
      <c r="O11" s="538"/>
    </row>
    <row r="12" spans="1:16" ht="13.15" customHeight="1">
      <c r="C12" s="78"/>
      <c r="O12" s="80"/>
    </row>
    <row r="13" spans="1:16" ht="13.5">
      <c r="C13" s="539" t="str">
        <f>+表紙!C36</f>
        <v>横浜市長</v>
      </c>
      <c r="D13" s="540"/>
      <c r="E13" s="540"/>
      <c r="F13" s="540"/>
      <c r="G13" s="88" t="s">
        <v>36</v>
      </c>
      <c r="O13" s="79"/>
    </row>
    <row r="14" spans="1:16" ht="8.25" customHeight="1">
      <c r="C14" s="78"/>
      <c r="O14" s="79"/>
    </row>
    <row r="15" spans="1:16" ht="13.15" customHeight="1">
      <c r="A15" s="22">
        <v>3</v>
      </c>
      <c r="C15" s="78"/>
      <c r="H15" s="214" t="s">
        <v>409</v>
      </c>
      <c r="I15" s="214"/>
      <c r="O15" s="79"/>
    </row>
    <row r="16" spans="1:16" ht="26.25" customHeight="1">
      <c r="C16" s="78"/>
      <c r="H16" s="23" t="s">
        <v>38</v>
      </c>
      <c r="I16" s="23"/>
      <c r="J16" s="524" t="str">
        <f>+表紙!J39</f>
        <v>東京都港区芝４－８－２　TCGビル　8階</v>
      </c>
      <c r="K16" s="524"/>
      <c r="L16" s="525"/>
      <c r="M16" s="525"/>
      <c r="N16" s="525"/>
      <c r="O16" s="526"/>
    </row>
    <row r="17" spans="1:15" ht="26.25" customHeight="1">
      <c r="C17" s="78"/>
      <c r="H17" s="23" t="s">
        <v>40</v>
      </c>
      <c r="I17" s="23"/>
      <c r="J17" s="524" t="str">
        <f>+表紙!J40</f>
        <v>青木あすなろ建設株式会社　東京建築本店
取締役本店長　伊藤　理仁</v>
      </c>
      <c r="K17" s="524"/>
      <c r="L17" s="525"/>
      <c r="M17" s="525"/>
      <c r="N17" s="525"/>
      <c r="O17" s="526"/>
    </row>
    <row r="18" spans="1:15">
      <c r="C18" s="78"/>
      <c r="J18" s="21" t="s">
        <v>42</v>
      </c>
      <c r="O18" s="79"/>
    </row>
    <row r="19" spans="1:15">
      <c r="C19" s="78"/>
      <c r="J19" s="24" t="s">
        <v>43</v>
      </c>
      <c r="K19" s="24"/>
      <c r="L19" s="474" t="str">
        <f>IF(+表紙!L42="","",+表紙!L42)</f>
        <v>０３－５４１９―１０２１</v>
      </c>
      <c r="M19" s="474"/>
      <c r="N19" s="474"/>
      <c r="O19" s="475"/>
    </row>
    <row r="20" spans="1:15">
      <c r="C20" s="78"/>
      <c r="J20" s="24"/>
      <c r="K20" s="24"/>
      <c r="O20" s="79"/>
    </row>
    <row r="21" spans="1:15" ht="6" customHeight="1">
      <c r="C21" s="78"/>
      <c r="O21" s="79"/>
    </row>
    <row r="22" spans="1:15" ht="30" customHeight="1">
      <c r="A22" s="22">
        <v>4</v>
      </c>
      <c r="C22" s="482" t="s">
        <v>410</v>
      </c>
      <c r="D22" s="483"/>
      <c r="E22" s="483"/>
      <c r="F22" s="483"/>
      <c r="G22" s="483"/>
      <c r="H22" s="483"/>
      <c r="I22" s="483"/>
      <c r="J22" s="483"/>
      <c r="K22" s="483"/>
      <c r="L22" s="483"/>
      <c r="M22" s="483"/>
      <c r="N22" s="483"/>
      <c r="O22" s="484"/>
    </row>
    <row r="23" spans="1:15">
      <c r="C23" s="81"/>
      <c r="D23" s="25"/>
      <c r="E23" s="25"/>
      <c r="F23" s="25"/>
      <c r="G23" s="25"/>
      <c r="H23" s="25"/>
      <c r="I23" s="25"/>
      <c r="J23" s="25"/>
      <c r="K23" s="25"/>
      <c r="L23" s="25"/>
      <c r="M23" s="25"/>
      <c r="N23" s="25"/>
      <c r="O23" s="82"/>
    </row>
    <row r="24" spans="1:15" ht="18" customHeight="1">
      <c r="C24" s="491" t="s">
        <v>46</v>
      </c>
      <c r="D24" s="497"/>
      <c r="E24" s="498"/>
      <c r="F24" s="502" t="str">
        <f>+表紙!F47</f>
        <v>青木あすなろ建設株式会社　東京建築本店</v>
      </c>
      <c r="G24" s="503"/>
      <c r="H24" s="504"/>
      <c r="I24" s="504"/>
      <c r="J24" s="504"/>
      <c r="K24" s="504"/>
      <c r="L24" s="504"/>
      <c r="M24" s="507" t="s">
        <v>411</v>
      </c>
      <c r="N24" s="508"/>
      <c r="O24" s="509"/>
    </row>
    <row r="25" spans="1:15" ht="18" customHeight="1">
      <c r="C25" s="499"/>
      <c r="D25" s="500"/>
      <c r="E25" s="501"/>
      <c r="F25" s="505"/>
      <c r="G25" s="506"/>
      <c r="H25" s="506"/>
      <c r="I25" s="506"/>
      <c r="J25" s="506"/>
      <c r="K25" s="506"/>
      <c r="L25" s="506"/>
      <c r="M25" s="510">
        <f>表紙!M48</f>
        <v>0</v>
      </c>
      <c r="N25" s="511"/>
      <c r="O25" s="512"/>
    </row>
    <row r="26" spans="1:15" ht="18" customHeight="1">
      <c r="C26" s="491" t="s">
        <v>49</v>
      </c>
      <c r="D26" s="492"/>
      <c r="E26" s="493"/>
      <c r="F26" s="485" t="str">
        <f>+表紙!F49</f>
        <v>東京都港区芝４－８－２　TCGビル　8階</v>
      </c>
      <c r="G26" s="486"/>
      <c r="H26" s="486"/>
      <c r="I26" s="486"/>
      <c r="J26" s="486"/>
      <c r="K26" s="486"/>
      <c r="L26" s="124" t="s">
        <v>50</v>
      </c>
      <c r="M26" s="215"/>
      <c r="N26" s="489" t="str">
        <f>IF(+表紙!N49="","",+表紙!N49)</f>
        <v>03-5439-8523</v>
      </c>
      <c r="O26" s="490"/>
    </row>
    <row r="27" spans="1:15" ht="18" customHeight="1">
      <c r="C27" s="494"/>
      <c r="D27" s="495"/>
      <c r="E27" s="496"/>
      <c r="F27" s="487"/>
      <c r="G27" s="488"/>
      <c r="H27" s="488"/>
      <c r="I27" s="488"/>
      <c r="J27" s="488"/>
      <c r="K27" s="488"/>
      <c r="L27" s="452"/>
      <c r="M27" s="212"/>
      <c r="N27" s="213"/>
      <c r="O27" s="123"/>
    </row>
    <row r="28" spans="1:15" ht="26.25" customHeight="1">
      <c r="C28" s="174" t="s">
        <v>51</v>
      </c>
      <c r="D28" s="175"/>
      <c r="E28" s="175"/>
      <c r="F28" s="30"/>
      <c r="G28" s="30"/>
      <c r="H28" s="30"/>
      <c r="I28" s="30"/>
      <c r="J28" s="30"/>
      <c r="K28" s="30"/>
      <c r="L28" s="291"/>
      <c r="M28" s="281"/>
      <c r="N28" s="292"/>
      <c r="O28" s="282"/>
    </row>
    <row r="29" spans="1:15" ht="24" customHeight="1">
      <c r="C29" s="283"/>
      <c r="D29" s="293" t="s">
        <v>52</v>
      </c>
      <c r="E29" s="294" t="s">
        <v>53</v>
      </c>
      <c r="F29" s="513" t="str">
        <f>+表紙!F52</f>
        <v>Ｄ－建設業</v>
      </c>
      <c r="G29" s="514"/>
      <c r="H29" s="514"/>
      <c r="I29" s="514"/>
      <c r="J29" s="30" t="s">
        <v>55</v>
      </c>
      <c r="K29" s="30"/>
      <c r="L29" s="515" t="str">
        <f>+表紙!L52</f>
        <v>D 建設業［０６ー総合建設業］</v>
      </c>
      <c r="M29" s="515"/>
      <c r="N29" s="516"/>
      <c r="O29" s="517"/>
    </row>
    <row r="30" spans="1:15" ht="22.5" customHeight="1">
      <c r="C30" s="284"/>
      <c r="D30" s="295" t="s">
        <v>57</v>
      </c>
      <c r="E30" s="296" t="s">
        <v>58</v>
      </c>
      <c r="F30" s="513" t="s">
        <v>59</v>
      </c>
      <c r="G30" s="518"/>
      <c r="H30" s="519"/>
      <c r="I30" s="513" t="s">
        <v>60</v>
      </c>
      <c r="J30" s="520"/>
      <c r="K30" s="521"/>
      <c r="L30" s="522">
        <f>+表紙!L53</f>
        <v>0</v>
      </c>
      <c r="M30" s="523"/>
      <c r="N30" s="297" t="s">
        <v>61</v>
      </c>
      <c r="O30" s="298"/>
    </row>
    <row r="31" spans="1:15" ht="22.5" customHeight="1">
      <c r="C31" s="284"/>
      <c r="D31" s="283"/>
      <c r="E31" s="299"/>
      <c r="F31" s="513" t="s">
        <v>62</v>
      </c>
      <c r="G31" s="518"/>
      <c r="H31" s="519"/>
      <c r="I31" s="514" t="s">
        <v>63</v>
      </c>
      <c r="J31" s="520"/>
      <c r="K31" s="520"/>
      <c r="L31" s="522">
        <f>+表紙!L54</f>
        <v>0</v>
      </c>
      <c r="M31" s="523"/>
      <c r="N31" s="297" t="s">
        <v>61</v>
      </c>
      <c r="O31" s="298"/>
    </row>
    <row r="32" spans="1:15" ht="22.5" customHeight="1">
      <c r="C32" s="284"/>
      <c r="D32" s="545" t="s">
        <v>64</v>
      </c>
      <c r="E32" s="546"/>
      <c r="F32" s="513" t="s">
        <v>65</v>
      </c>
      <c r="G32" s="518"/>
      <c r="H32" s="519"/>
      <c r="I32" s="514" t="s">
        <v>66</v>
      </c>
      <c r="J32" s="520"/>
      <c r="K32" s="520"/>
      <c r="L32" s="522">
        <f>+表紙!L55</f>
        <v>0</v>
      </c>
      <c r="M32" s="523"/>
      <c r="N32" s="297" t="s">
        <v>67</v>
      </c>
      <c r="O32" s="298"/>
    </row>
    <row r="33" spans="3:15" ht="22.5" customHeight="1">
      <c r="C33" s="284"/>
      <c r="D33" s="545"/>
      <c r="E33" s="546"/>
      <c r="F33" s="513" t="s">
        <v>68</v>
      </c>
      <c r="G33" s="518"/>
      <c r="H33" s="519"/>
      <c r="I33" s="514" t="s">
        <v>69</v>
      </c>
      <c r="J33" s="520"/>
      <c r="K33" s="520"/>
      <c r="L33" s="522">
        <f>+表紙!L56</f>
        <v>0</v>
      </c>
      <c r="M33" s="523"/>
      <c r="N33" s="297" t="s">
        <v>61</v>
      </c>
      <c r="O33" s="298"/>
    </row>
    <row r="34" spans="3:15" ht="26.25" customHeight="1">
      <c r="C34" s="284"/>
      <c r="D34" s="283"/>
      <c r="E34" s="299"/>
      <c r="F34" s="216" t="s">
        <v>70</v>
      </c>
      <c r="G34" s="300"/>
      <c r="H34" s="300"/>
      <c r="I34" s="300"/>
      <c r="J34" s="35"/>
      <c r="K34" s="35"/>
      <c r="L34" s="301"/>
      <c r="M34" s="301"/>
      <c r="N34" s="302"/>
      <c r="O34" s="303"/>
    </row>
    <row r="35" spans="3:15" ht="24" customHeight="1">
      <c r="C35" s="284"/>
      <c r="D35" s="304"/>
      <c r="E35" s="305"/>
      <c r="F35" s="541" t="str">
        <f>+表紙!F58</f>
        <v>全　社：　91,024　百万円　　東京建築本店：　27,763　百万円</v>
      </c>
      <c r="G35" s="542"/>
      <c r="H35" s="542"/>
      <c r="I35" s="542"/>
      <c r="J35" s="542"/>
      <c r="K35" s="542"/>
      <c r="L35" s="542"/>
      <c r="M35" s="542"/>
      <c r="N35" s="542"/>
      <c r="O35" s="543"/>
    </row>
    <row r="36" spans="3:15" ht="23.25" customHeight="1">
      <c r="C36" s="289"/>
      <c r="D36" s="306" t="s">
        <v>72</v>
      </c>
      <c r="E36" s="307" t="s">
        <v>73</v>
      </c>
      <c r="F36" s="544" t="str">
        <f>+表紙!F59</f>
        <v>全　社：　　1018　人</v>
      </c>
      <c r="G36" s="516"/>
      <c r="H36" s="516"/>
      <c r="I36" s="516"/>
      <c r="J36" s="516"/>
      <c r="K36" s="516"/>
      <c r="L36" s="516"/>
      <c r="M36" s="516"/>
      <c r="N36" s="516"/>
      <c r="O36" s="517"/>
    </row>
    <row r="37" spans="3:15" ht="23.25" customHeight="1">
      <c r="C37" s="476" t="s">
        <v>75</v>
      </c>
      <c r="D37" s="477"/>
      <c r="E37" s="478"/>
      <c r="F37" s="479" t="str">
        <f>+表紙!F60</f>
        <v>令和 ７ 年 ４ 月 １ 日 ～ 令和 ８ 年 ３ 月 31 日（ １ 年間）</v>
      </c>
      <c r="G37" s="480"/>
      <c r="H37" s="480"/>
      <c r="I37" s="480"/>
      <c r="J37" s="480"/>
      <c r="K37" s="480"/>
      <c r="L37" s="480"/>
      <c r="M37" s="480"/>
      <c r="N37" s="480"/>
      <c r="O37" s="481"/>
    </row>
    <row r="38" spans="3:15" ht="30" customHeight="1">
      <c r="C38" s="174" t="s">
        <v>77</v>
      </c>
      <c r="D38" s="173"/>
      <c r="E38" s="175"/>
      <c r="F38" s="27"/>
      <c r="G38" s="27"/>
      <c r="H38" s="28"/>
      <c r="I38" s="28"/>
      <c r="J38" s="29"/>
      <c r="K38" s="29"/>
      <c r="L38" s="30"/>
      <c r="M38" s="30"/>
      <c r="N38" s="30"/>
      <c r="O38" s="31"/>
    </row>
    <row r="39" spans="3:15" ht="24.75" customHeight="1">
      <c r="C39" s="454"/>
      <c r="D39" s="547" t="s">
        <v>78</v>
      </c>
      <c r="E39" s="548"/>
      <c r="F39" s="548"/>
      <c r="G39" s="549"/>
      <c r="H39" s="547" t="s">
        <v>79</v>
      </c>
      <c r="I39" s="549"/>
      <c r="J39" s="547" t="s">
        <v>80</v>
      </c>
      <c r="K39" s="548"/>
      <c r="L39" s="549"/>
      <c r="M39" s="547" t="s">
        <v>81</v>
      </c>
      <c r="N39" s="548"/>
      <c r="O39" s="549"/>
    </row>
    <row r="40" spans="3:15" ht="24.75" customHeight="1">
      <c r="C40" s="455"/>
      <c r="D40" s="465" t="s">
        <v>82</v>
      </c>
      <c r="E40" s="466"/>
      <c r="F40" s="466"/>
      <c r="G40" s="467"/>
      <c r="H40" s="237">
        <f>+表紙!H63</f>
        <v>3164.1999999999994</v>
      </c>
      <c r="I40" s="232" t="s">
        <v>83</v>
      </c>
      <c r="J40" s="471" t="s">
        <v>84</v>
      </c>
      <c r="K40" s="472"/>
      <c r="L40" s="473"/>
      <c r="M40" s="463">
        <f>+表紙!M63</f>
        <v>3164.1999999999994</v>
      </c>
      <c r="N40" s="464">
        <f>+表紙!N63</f>
        <v>0</v>
      </c>
      <c r="O40" s="294" t="s">
        <v>83</v>
      </c>
    </row>
    <row r="41" spans="3:15" ht="24.75" customHeight="1">
      <c r="C41" s="455"/>
      <c r="D41" s="465" t="s">
        <v>85</v>
      </c>
      <c r="E41" s="466"/>
      <c r="F41" s="466"/>
      <c r="G41" s="467"/>
      <c r="H41" s="237" t="str">
        <f>+表紙!H64</f>
        <v>0</v>
      </c>
      <c r="I41" s="232" t="s">
        <v>83</v>
      </c>
      <c r="J41" s="471" t="s">
        <v>86</v>
      </c>
      <c r="K41" s="472"/>
      <c r="L41" s="473"/>
      <c r="M41" s="463">
        <f>+表紙!M64</f>
        <v>174.39999999999998</v>
      </c>
      <c r="N41" s="464">
        <f>+表紙!N64</f>
        <v>0</v>
      </c>
      <c r="O41" s="31" t="s">
        <v>83</v>
      </c>
    </row>
    <row r="42" spans="3:15" ht="24.75" customHeight="1">
      <c r="C42" s="455"/>
      <c r="D42" s="465" t="s">
        <v>87</v>
      </c>
      <c r="E42" s="466"/>
      <c r="F42" s="466"/>
      <c r="G42" s="467"/>
      <c r="H42" s="237" t="str">
        <f>+表紙!H65</f>
        <v>0</v>
      </c>
      <c r="I42" s="232" t="s">
        <v>83</v>
      </c>
      <c r="J42" s="468" t="s">
        <v>88</v>
      </c>
      <c r="K42" s="469"/>
      <c r="L42" s="470"/>
      <c r="M42" s="463">
        <f>+表紙!M65</f>
        <v>253.29999999999998</v>
      </c>
      <c r="N42" s="464">
        <f>+表紙!N65</f>
        <v>0</v>
      </c>
      <c r="O42" s="177" t="s">
        <v>83</v>
      </c>
    </row>
    <row r="43" spans="3:15" ht="24.75" customHeight="1">
      <c r="C43" s="172"/>
      <c r="D43" s="465" t="s">
        <v>89</v>
      </c>
      <c r="E43" s="466"/>
      <c r="F43" s="466"/>
      <c r="G43" s="467"/>
      <c r="H43" s="237" t="str">
        <f>+表紙!H66</f>
        <v>0</v>
      </c>
      <c r="I43" s="232" t="s">
        <v>83</v>
      </c>
      <c r="J43" s="468" t="s">
        <v>90</v>
      </c>
      <c r="K43" s="469"/>
      <c r="L43" s="470"/>
      <c r="M43" s="463" t="str">
        <f>+表紙!M66</f>
        <v>0</v>
      </c>
      <c r="N43" s="464">
        <f>+表紙!N66</f>
        <v>0</v>
      </c>
      <c r="O43" s="177" t="s">
        <v>83</v>
      </c>
    </row>
    <row r="44" spans="3:15" ht="24.75" customHeight="1">
      <c r="C44" s="231"/>
      <c r="D44" s="465" t="s">
        <v>91</v>
      </c>
      <c r="E44" s="466"/>
      <c r="F44" s="466"/>
      <c r="G44" s="467"/>
      <c r="H44" s="237" t="str">
        <f>+表紙!H67</f>
        <v>0</v>
      </c>
      <c r="I44" s="232" t="s">
        <v>83</v>
      </c>
      <c r="J44" s="468" t="s">
        <v>92</v>
      </c>
      <c r="K44" s="469"/>
      <c r="L44" s="470"/>
      <c r="M44" s="463" t="str">
        <f>+表紙!M67</f>
        <v>0</v>
      </c>
      <c r="N44" s="464">
        <f>+表紙!N67</f>
        <v>0</v>
      </c>
      <c r="O44" s="177" t="s">
        <v>83</v>
      </c>
    </row>
    <row r="45" spans="3:15" ht="31.9" customHeight="1">
      <c r="C45" s="458" t="s">
        <v>93</v>
      </c>
      <c r="D45" s="459"/>
      <c r="E45" s="460"/>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61" t="s">
        <v>94</v>
      </c>
      <c r="D47" s="462"/>
      <c r="E47" s="462"/>
      <c r="F47" s="462"/>
      <c r="G47" s="462"/>
      <c r="H47" s="462"/>
      <c r="I47" s="462"/>
      <c r="J47" s="462"/>
      <c r="K47" s="462"/>
      <c r="L47" s="462"/>
      <c r="M47" s="462"/>
      <c r="N47" s="462"/>
      <c r="O47" s="462"/>
    </row>
    <row r="48" spans="3:15" ht="13.5">
      <c r="C48" s="216" t="s">
        <v>95</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456" t="s">
        <v>412</v>
      </c>
      <c r="E50" s="456"/>
      <c r="F50" s="456"/>
      <c r="G50" s="456"/>
      <c r="H50" s="456"/>
      <c r="I50" s="456"/>
      <c r="J50" s="456"/>
      <c r="K50" s="456"/>
      <c r="L50" s="456"/>
      <c r="M50" s="456"/>
      <c r="N50" s="456"/>
      <c r="O50" s="457"/>
    </row>
    <row r="51" spans="1:15" ht="15" customHeight="1">
      <c r="C51" s="178">
        <v>2</v>
      </c>
      <c r="D51" s="456" t="s">
        <v>97</v>
      </c>
      <c r="E51" s="456"/>
      <c r="F51" s="456"/>
      <c r="G51" s="456"/>
      <c r="H51" s="456"/>
      <c r="I51" s="456"/>
      <c r="J51" s="456"/>
      <c r="K51" s="456"/>
      <c r="L51" s="456"/>
      <c r="M51" s="456"/>
      <c r="N51" s="456"/>
      <c r="O51" s="457"/>
    </row>
    <row r="52" spans="1:15" ht="15" customHeight="1">
      <c r="C52" s="178"/>
      <c r="D52" s="456" t="s">
        <v>98</v>
      </c>
      <c r="E52" s="456"/>
      <c r="F52" s="456"/>
      <c r="G52" s="456"/>
      <c r="H52" s="456"/>
      <c r="I52" s="456"/>
      <c r="J52" s="456"/>
      <c r="K52" s="456"/>
      <c r="L52" s="456"/>
      <c r="M52" s="456"/>
      <c r="N52" s="456"/>
      <c r="O52" s="457"/>
    </row>
    <row r="53" spans="1:15" ht="39" customHeight="1">
      <c r="C53" s="178"/>
      <c r="D53" s="456" t="s">
        <v>99</v>
      </c>
      <c r="E53" s="456"/>
      <c r="F53" s="456"/>
      <c r="G53" s="456"/>
      <c r="H53" s="456"/>
      <c r="I53" s="456"/>
      <c r="J53" s="456"/>
      <c r="K53" s="456"/>
      <c r="L53" s="456"/>
      <c r="M53" s="456"/>
      <c r="N53" s="456"/>
      <c r="O53" s="457"/>
    </row>
    <row r="54" spans="1:15" ht="28.15" customHeight="1">
      <c r="A54" s="21"/>
      <c r="B54" s="21"/>
      <c r="C54" s="178">
        <v>3</v>
      </c>
      <c r="D54" s="456" t="s">
        <v>413</v>
      </c>
      <c r="E54" s="456"/>
      <c r="F54" s="456"/>
      <c r="G54" s="456"/>
      <c r="H54" s="456"/>
      <c r="I54" s="456"/>
      <c r="J54" s="456"/>
      <c r="K54" s="456"/>
      <c r="L54" s="456"/>
      <c r="M54" s="456"/>
      <c r="N54" s="456"/>
      <c r="O54" s="457"/>
    </row>
    <row r="55" spans="1:15" ht="28.15" customHeight="1">
      <c r="A55" s="21"/>
      <c r="B55" s="21"/>
      <c r="C55" s="178">
        <v>4</v>
      </c>
      <c r="D55" s="456" t="s">
        <v>414</v>
      </c>
      <c r="E55" s="456"/>
      <c r="F55" s="456"/>
      <c r="G55" s="456"/>
      <c r="H55" s="456"/>
      <c r="I55" s="456"/>
      <c r="J55" s="456"/>
      <c r="K55" s="456"/>
      <c r="L55" s="456"/>
      <c r="M55" s="456"/>
      <c r="N55" s="456"/>
      <c r="O55" s="457"/>
    </row>
    <row r="56" spans="1:15" ht="15" customHeight="1">
      <c r="A56" s="21"/>
      <c r="B56" s="21"/>
      <c r="C56" s="178"/>
      <c r="D56" s="179" t="s">
        <v>415</v>
      </c>
      <c r="E56" s="456" t="s">
        <v>103</v>
      </c>
      <c r="F56" s="456"/>
      <c r="G56" s="456"/>
      <c r="H56" s="456"/>
      <c r="I56" s="456"/>
      <c r="J56" s="456"/>
      <c r="K56" s="456"/>
      <c r="L56" s="456"/>
      <c r="M56" s="456"/>
      <c r="N56" s="456"/>
      <c r="O56" s="457"/>
    </row>
    <row r="57" spans="1:15" ht="15" customHeight="1">
      <c r="A57" s="21"/>
      <c r="B57" s="21"/>
      <c r="C57" s="178"/>
      <c r="D57" s="179" t="s">
        <v>416</v>
      </c>
      <c r="E57" s="456" t="s">
        <v>417</v>
      </c>
      <c r="F57" s="456"/>
      <c r="G57" s="456"/>
      <c r="H57" s="456"/>
      <c r="I57" s="456"/>
      <c r="J57" s="456"/>
      <c r="K57" s="456"/>
      <c r="L57" s="456"/>
      <c r="M57" s="456"/>
      <c r="N57" s="456"/>
      <c r="O57" s="457"/>
    </row>
    <row r="58" spans="1:15" ht="15" customHeight="1">
      <c r="A58" s="21"/>
      <c r="B58" s="21"/>
      <c r="C58" s="178"/>
      <c r="D58" s="179" t="s">
        <v>418</v>
      </c>
      <c r="E58" s="456" t="s">
        <v>419</v>
      </c>
      <c r="F58" s="456"/>
      <c r="G58" s="456"/>
      <c r="H58" s="456"/>
      <c r="I58" s="456"/>
      <c r="J58" s="456"/>
      <c r="K58" s="456"/>
      <c r="L58" s="456"/>
      <c r="M58" s="456"/>
      <c r="N58" s="456"/>
      <c r="O58" s="457"/>
    </row>
    <row r="59" spans="1:15" ht="15" customHeight="1">
      <c r="A59" s="21"/>
      <c r="B59" s="21"/>
      <c r="C59" s="178"/>
      <c r="D59" s="179" t="s">
        <v>420</v>
      </c>
      <c r="E59" s="456" t="s">
        <v>421</v>
      </c>
      <c r="F59" s="456"/>
      <c r="G59" s="456"/>
      <c r="H59" s="456"/>
      <c r="I59" s="456"/>
      <c r="J59" s="456"/>
      <c r="K59" s="456"/>
      <c r="L59" s="456"/>
      <c r="M59" s="456"/>
      <c r="N59" s="456"/>
      <c r="O59" s="457"/>
    </row>
    <row r="60" spans="1:15" ht="15" customHeight="1">
      <c r="A60" s="21"/>
      <c r="B60" s="21"/>
      <c r="C60" s="178"/>
      <c r="D60" s="179" t="s">
        <v>422</v>
      </c>
      <c r="E60" s="456" t="s">
        <v>423</v>
      </c>
      <c r="F60" s="456"/>
      <c r="G60" s="456"/>
      <c r="H60" s="456"/>
      <c r="I60" s="456"/>
      <c r="J60" s="456"/>
      <c r="K60" s="456"/>
      <c r="L60" s="456"/>
      <c r="M60" s="456"/>
      <c r="N60" s="456"/>
      <c r="O60" s="457"/>
    </row>
    <row r="61" spans="1:15" ht="15" customHeight="1">
      <c r="A61" s="21"/>
      <c r="B61" s="21"/>
      <c r="C61" s="178"/>
      <c r="D61" s="179" t="s">
        <v>424</v>
      </c>
      <c r="E61" s="456" t="s">
        <v>116</v>
      </c>
      <c r="F61" s="456"/>
      <c r="G61" s="456"/>
      <c r="H61" s="456"/>
      <c r="I61" s="456"/>
      <c r="J61" s="456"/>
      <c r="K61" s="456"/>
      <c r="L61" s="456"/>
      <c r="M61" s="456"/>
      <c r="N61" s="456"/>
      <c r="O61" s="457"/>
    </row>
    <row r="62" spans="1:15" ht="15" customHeight="1">
      <c r="A62" s="21"/>
      <c r="B62" s="21"/>
      <c r="C62" s="178"/>
      <c r="D62" s="179" t="s">
        <v>425</v>
      </c>
      <c r="E62" s="456" t="s">
        <v>426</v>
      </c>
      <c r="F62" s="456"/>
      <c r="G62" s="456"/>
      <c r="H62" s="456"/>
      <c r="I62" s="456"/>
      <c r="J62" s="456"/>
      <c r="K62" s="456"/>
      <c r="L62" s="456"/>
      <c r="M62" s="456"/>
      <c r="N62" s="456"/>
      <c r="O62" s="457"/>
    </row>
    <row r="63" spans="1:15" ht="15" customHeight="1">
      <c r="A63" s="21"/>
      <c r="B63" s="21"/>
      <c r="C63" s="178"/>
      <c r="D63" s="179" t="s">
        <v>427</v>
      </c>
      <c r="E63" s="456" t="s">
        <v>428</v>
      </c>
      <c r="F63" s="456"/>
      <c r="G63" s="456"/>
      <c r="H63" s="456"/>
      <c r="I63" s="456"/>
      <c r="J63" s="456"/>
      <c r="K63" s="456"/>
      <c r="L63" s="456"/>
      <c r="M63" s="456"/>
      <c r="N63" s="456"/>
      <c r="O63" s="457"/>
    </row>
    <row r="64" spans="1:15" ht="15" customHeight="1">
      <c r="A64" s="21"/>
      <c r="B64" s="21"/>
      <c r="C64" s="178"/>
      <c r="D64" s="179" t="s">
        <v>429</v>
      </c>
      <c r="E64" s="456" t="s">
        <v>430</v>
      </c>
      <c r="F64" s="456"/>
      <c r="G64" s="456"/>
      <c r="H64" s="456"/>
      <c r="I64" s="456"/>
      <c r="J64" s="456"/>
      <c r="K64" s="456"/>
      <c r="L64" s="456"/>
      <c r="M64" s="456"/>
      <c r="N64" s="456"/>
      <c r="O64" s="457"/>
    </row>
    <row r="65" spans="1:15" ht="15" customHeight="1">
      <c r="A65" s="21"/>
      <c r="B65" s="21"/>
      <c r="C65" s="178"/>
      <c r="D65" s="179" t="s">
        <v>431</v>
      </c>
      <c r="E65" s="456" t="s">
        <v>125</v>
      </c>
      <c r="F65" s="456"/>
      <c r="G65" s="456"/>
      <c r="H65" s="456"/>
      <c r="I65" s="456"/>
      <c r="J65" s="456"/>
      <c r="K65" s="456"/>
      <c r="L65" s="456"/>
      <c r="M65" s="456"/>
      <c r="N65" s="456"/>
      <c r="O65" s="457"/>
    </row>
    <row r="66" spans="1:15" ht="28.15" customHeight="1">
      <c r="A66" s="21"/>
      <c r="B66" s="21"/>
      <c r="C66" s="178"/>
      <c r="D66" s="179" t="s">
        <v>126</v>
      </c>
      <c r="E66" s="456" t="s">
        <v>127</v>
      </c>
      <c r="F66" s="456"/>
      <c r="G66" s="456"/>
      <c r="H66" s="456"/>
      <c r="I66" s="456"/>
      <c r="J66" s="456"/>
      <c r="K66" s="456"/>
      <c r="L66" s="456"/>
      <c r="M66" s="456"/>
      <c r="N66" s="456"/>
      <c r="O66" s="457"/>
    </row>
    <row r="67" spans="1:15" ht="15" customHeight="1">
      <c r="A67" s="21"/>
      <c r="B67" s="21"/>
      <c r="C67" s="178"/>
      <c r="D67" s="179" t="s">
        <v>128</v>
      </c>
      <c r="E67" s="456" t="s">
        <v>129</v>
      </c>
      <c r="F67" s="456"/>
      <c r="G67" s="456"/>
      <c r="H67" s="456"/>
      <c r="I67" s="456"/>
      <c r="J67" s="456"/>
      <c r="K67" s="456"/>
      <c r="L67" s="456"/>
      <c r="M67" s="456"/>
      <c r="N67" s="456"/>
      <c r="O67" s="457"/>
    </row>
    <row r="68" spans="1:15" ht="28.15" customHeight="1">
      <c r="A68" s="21"/>
      <c r="B68" s="21"/>
      <c r="C68" s="178"/>
      <c r="D68" s="179" t="s">
        <v>130</v>
      </c>
      <c r="E68" s="456" t="s">
        <v>131</v>
      </c>
      <c r="F68" s="456"/>
      <c r="G68" s="456"/>
      <c r="H68" s="456"/>
      <c r="I68" s="456"/>
      <c r="J68" s="456"/>
      <c r="K68" s="456"/>
      <c r="L68" s="456"/>
      <c r="M68" s="456"/>
      <c r="N68" s="456"/>
      <c r="O68" s="457"/>
    </row>
    <row r="69" spans="1:15" ht="28.15" customHeight="1">
      <c r="A69" s="21"/>
      <c r="B69" s="21"/>
      <c r="C69" s="178"/>
      <c r="D69" s="179" t="s">
        <v>132</v>
      </c>
      <c r="E69" s="456" t="s">
        <v>133</v>
      </c>
      <c r="F69" s="456"/>
      <c r="G69" s="456"/>
      <c r="H69" s="456"/>
      <c r="I69" s="456"/>
      <c r="J69" s="456"/>
      <c r="K69" s="456"/>
      <c r="L69" s="456"/>
      <c r="M69" s="456"/>
      <c r="N69" s="456"/>
      <c r="O69" s="457"/>
    </row>
    <row r="70" spans="1:15" ht="28.15" customHeight="1">
      <c r="A70" s="21"/>
      <c r="B70" s="21"/>
      <c r="C70" s="178">
        <v>5</v>
      </c>
      <c r="D70" s="456" t="s">
        <v>134</v>
      </c>
      <c r="E70" s="456"/>
      <c r="F70" s="456"/>
      <c r="G70" s="456"/>
      <c r="H70" s="456"/>
      <c r="I70" s="456"/>
      <c r="J70" s="456"/>
      <c r="K70" s="456"/>
      <c r="L70" s="456"/>
      <c r="M70" s="456"/>
      <c r="N70" s="456"/>
      <c r="O70" s="457"/>
    </row>
    <row r="71" spans="1:15" ht="15" customHeight="1">
      <c r="A71" s="21"/>
      <c r="B71" s="21"/>
      <c r="C71" s="178">
        <v>6</v>
      </c>
      <c r="D71" s="456" t="s">
        <v>135</v>
      </c>
      <c r="E71" s="456"/>
      <c r="F71" s="456"/>
      <c r="G71" s="456"/>
      <c r="H71" s="456"/>
      <c r="I71" s="456"/>
      <c r="J71" s="456"/>
      <c r="K71" s="456"/>
      <c r="L71" s="456"/>
      <c r="M71" s="456"/>
      <c r="N71" s="456"/>
      <c r="O71" s="457"/>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8" zoomScaleNormal="100" workbookViewId="0">
      <selection activeCell="B1" sqref="B1"/>
    </sheetView>
  </sheetViews>
  <sheetFormatPr defaultRowHeight="13.5"/>
  <cols>
    <col min="2" max="2" width="17.625" customWidth="1"/>
    <col min="3" max="3" width="65.625" customWidth="1"/>
    <col min="4" max="4" width="1.625" customWidth="1"/>
  </cols>
  <sheetData>
    <row r="2" spans="2:4">
      <c r="B2" t="s">
        <v>432</v>
      </c>
    </row>
    <row r="4" spans="2:4" ht="65.099999999999994" customHeight="1">
      <c r="B4" s="806" t="s">
        <v>433</v>
      </c>
      <c r="C4" s="806"/>
    </row>
    <row r="5" spans="2:4" ht="14.25" thickBot="1">
      <c r="B5" s="5"/>
    </row>
    <row r="6" spans="2:4">
      <c r="B6" s="99" t="s">
        <v>434</v>
      </c>
      <c r="C6" s="6" t="s">
        <v>435</v>
      </c>
    </row>
    <row r="7" spans="2:4" ht="115.15" customHeight="1">
      <c r="B7" s="100" t="s">
        <v>436</v>
      </c>
      <c r="C7" s="7" t="s">
        <v>437</v>
      </c>
    </row>
    <row r="8" spans="2:4" ht="125.1" customHeight="1">
      <c r="B8" s="101" t="s">
        <v>438</v>
      </c>
      <c r="C8" s="7" t="s">
        <v>439</v>
      </c>
    </row>
    <row r="9" spans="2:4" ht="75" customHeight="1">
      <c r="B9" s="102" t="s">
        <v>440</v>
      </c>
      <c r="C9" s="7" t="s">
        <v>441</v>
      </c>
    </row>
    <row r="10" spans="2:4" ht="65.099999999999994" customHeight="1">
      <c r="B10" s="102" t="s">
        <v>442</v>
      </c>
      <c r="C10" s="7" t="s">
        <v>443</v>
      </c>
    </row>
    <row r="11" spans="2:4" ht="40.15" customHeight="1">
      <c r="B11" s="102" t="s">
        <v>444</v>
      </c>
      <c r="C11" s="7" t="s">
        <v>445</v>
      </c>
    </row>
    <row r="12" spans="2:4" ht="30" customHeight="1">
      <c r="B12" s="102" t="s">
        <v>446</v>
      </c>
      <c r="C12" s="7" t="s">
        <v>447</v>
      </c>
    </row>
    <row r="13" spans="2:4" ht="30" customHeight="1" thickBot="1">
      <c r="B13" s="103" t="s">
        <v>448</v>
      </c>
      <c r="C13" s="8" t="s">
        <v>449</v>
      </c>
      <c r="D13" s="104"/>
    </row>
    <row r="14" spans="2:4" ht="60" customHeight="1">
      <c r="B14" s="807" t="s">
        <v>450</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26d5fc-217c-4555-8198-90ef02f8747e">
      <Terms xmlns="http://schemas.microsoft.com/office/infopath/2007/PartnerControls"/>
    </lcf76f155ced4ddcb4097134ff3c332f>
    <TaxCatchAll xmlns="9b40b639-36a6-4264-8fd5-f7a46def2e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2CB2761D316BC4BB7DEC757EC0E3CD9" ma:contentTypeVersion="16" ma:contentTypeDescription="新しいドキュメントを作成します。" ma:contentTypeScope="" ma:versionID="acc7b1fa3b9fc67bb9fce6d145722ab9">
  <xsd:schema xmlns:xsd="http://www.w3.org/2001/XMLSchema" xmlns:xs="http://www.w3.org/2001/XMLSchema" xmlns:p="http://schemas.microsoft.com/office/2006/metadata/properties" xmlns:ns2="4e26d5fc-217c-4555-8198-90ef02f8747e" xmlns:ns3="9b40b639-36a6-4264-8fd5-f7a46def2e2f" targetNamespace="http://schemas.microsoft.com/office/2006/metadata/properties" ma:root="true" ma:fieldsID="a56548dc76ae117059a9bffceba4aa58" ns2:_="" ns3:_="">
    <xsd:import namespace="4e26d5fc-217c-4555-8198-90ef02f8747e"/>
    <xsd:import namespace="9b40b639-36a6-4264-8fd5-f7a46def2e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6d5fc-217c-4555-8198-90ef02f874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026eff4-5845-4f09-a4df-1128884a3bd2"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0b639-36a6-4264-8fd5-f7a46def2e2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76813d92-9582-4b09-8d4b-b3058e2c0581}" ma:internalName="TaxCatchAll" ma:showField="CatchAllData" ma:web="9b40b639-36a6-4264-8fd5-f7a46def2e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microsoft.com/office/2006/metadata/properties"/>
    <ds:schemaRef ds:uri="http://schemas.microsoft.com/office/infopath/2007/PartnerControls"/>
    <ds:schemaRef ds:uri="4e26d5fc-217c-4555-8198-90ef02f8747e"/>
    <ds:schemaRef ds:uri="9b40b639-36a6-4264-8fd5-f7a46def2e2f"/>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D053A01-4E15-48A9-A079-6DAEC4111D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6d5fc-217c-4555-8198-90ef02f8747e"/>
    <ds:schemaRef ds:uri="9b40b639-36a6-4264-8fd5-f7a46def2e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0x01010002CB2761D316BC4BB7DEC757EC0E3CD9</vt:lpwstr>
  </property>
  <property fmtid="{D5CDD505-2E9C-101B-9397-08002B2CF9AE}" pid="10" name="MediaServiceImageTags">
    <vt:lpwstr/>
  </property>
</Properties>
</file>