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5FE0D8E0-F7F4-4B4D-94DD-13C0F20F84BC}" xr6:coauthVersionLast="47" xr6:coauthVersionMax="47" xr10:uidLastSave="{00000000-0000-0000-0000-000000000000}"/>
  <bookViews>
    <workbookView xWindow="-120" yWindow="-120" windowWidth="29040" windowHeight="15840" tabRatio="808" firstSheet="11"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U49" i="94"/>
  <c r="AL27" i="91"/>
  <c r="X47" i="94" s="1"/>
  <c r="H31" i="77"/>
  <c r="K49" i="94"/>
  <c r="H31" i="76"/>
  <c r="J49" i="94"/>
  <c r="H31" i="74"/>
  <c r="H49" i="94"/>
  <c r="H36" i="78"/>
  <c r="H37" i="78"/>
  <c r="H24" i="78"/>
  <c r="H31" i="2"/>
  <c r="Q36" i="94"/>
  <c r="G36" i="94"/>
  <c r="G35" i="94" s="1"/>
  <c r="G26" i="94" s="1"/>
  <c r="G27"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9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<sst xmlns="http://schemas.openxmlformats.org/spreadsheetml/2006/main" count="3302" uniqueCount="470">
  <si>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</si>
  <si>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</si>
  <si>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</si>
  <si>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</si>
  <si>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</si>
  <si>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</si>
  <si>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</si>
  <si>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</si>
  <si>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</si>
  <si>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</si>
  <si>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</si>
  <si>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</si>
  <si>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</si>
  <si>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</si>
  <si>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</si>
  <si>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</si>
  <si>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</si>
  <si>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</si>
  <si>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</si>
  <si>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</si>
  <si>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</si>
  <si>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</si>
  <si>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</si>
  <si>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</si>
  <si>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</si>
  <si>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</si>
  <si>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</si>
  <si>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</si>
  <si>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</si>
  <si>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</si>
  <si>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</si>
  <si>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</si>
  <si>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</si>
  <si>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</si>
  <si>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</si>
  <si>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</si>
  <si>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</si>
  <si>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</si>
  <si>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</si>
  <si>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</si>
  <si>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</si>
  <si>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</si>
  <si>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</si>
  <si>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</si>
  <si>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</si>
  <si>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</si>
  <si>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</si>
  <si>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</si>
  <si>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</si>
  <si>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</si>
  <si>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</si>
  <si>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</si>
  <si>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</si>
  <si>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</si>
  <si>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</si>
  <si>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</si>
  <si>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</si>
  <si>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</si>
  <si>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</si>
  <si>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</si>
  <si>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</si>
  <si>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</si>
  <si>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</si>
  <si>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</si>
  <si>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</si>
  <si>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</si>
  <si>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</si>
  <si>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</si>
  <si>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</si>
  <si>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</si>
  <si>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</si>
  <si>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</si>
  <si>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</si>
  <si>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</si>
  <si>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</si>
  <si>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</si>
  <si>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</si>
  <si>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</si>
  <si>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</si>
  <si>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</si>
  <si>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</si>
  <si>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</si>
  <si>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</si>
  <si>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</si>
  <si>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</si>
  <si>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</si>
  <si>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</si>
  <si>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</si>
  <si>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</si>
  <si>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</si>
  <si>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</si>
  <si>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</si>
  <si>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</si>
  <si>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</si>
  <si>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</si>
  <si>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</si>
  <si>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</si>
  <si>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</si>
  <si>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</si>
  <si>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</si>
  <si>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</si>
  <si>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</si>
  <si>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</si>
  <si>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</si>
  <si>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</si>
  <si>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</si>
  <si>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</si>
  <si>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</si>
  <si>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</si>
  <si>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</si>
  <si>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</si>
  <si>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</si>
  <si>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</si>
  <si>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</si>
  <si>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</si>
  <si>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</si>
  <si>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</si>
  <si>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</si>
  <si>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</si>
  <si>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</si>
  <si>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</si>
  <si>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</si>
  <si>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</si>
  <si>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</si>
  <si>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</si>
  <si>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</si>
  <si>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</si>
  <si>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</si>
  <si>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</si>
  <si>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</si>
  <si>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</si>
  <si>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</si>
  <si>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</si>
  <si>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</si>
  <si>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</si>
  <si>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</si>
  <si>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</si>
  <si>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</si>
  <si>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</si>
  <si>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</si>
  <si>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</si>
  <si>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</si>
  <si>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</si>
  <si>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</si>
  <si>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</si>
  <si>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</si>
  <si>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</si>
  <si>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</si>
  <si>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</si>
  <si>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</si>
  <si>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</si>
  <si>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</si>
  <si>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</si>
  <si>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</si>
  <si>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</si>
  <si>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</si>
  <si>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</si>
  <si>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</si>
  <si>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</si>
  <si>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</si>
  <si>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</si>
  <si>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</si>
  <si>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</si>
  <si>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</si>
  <si>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</si>
  <si>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</si>
  <si>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</si>
  <si>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</si>
  <si>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</si>
  <si>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</si>
  <si>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</si>
  <si>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</si>
  <si>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</si>
  <si>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</si>
  <si>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</si>
  <si>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</si>
  <si>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</si>
  <si>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</si>
  <si>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</si>
  <si>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</si>
  <si>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</si>
  <si>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</si>
  <si>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</si>
  <si>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</si>
  <si>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</si>
  <si>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</si>
  <si>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</si>
  <si>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</si>
  <si>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</si>
  <si>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</si>
  <si>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</si>
  <si>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</si>
  <si>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</si>
  <si>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</si>
  <si>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</si>
  <si>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</si>
  <si>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</si>
  <si>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</si>
  <si>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</si>
  <si>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</si>
  <si>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</si>
  <si>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</si>
  <si>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</si>
  <si>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</si>
  <si>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</si>
  <si>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</si>
  <si>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</si>
  <si>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</si>
  <si>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</si>
  <si>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</si>
  <si>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</si>
  <si>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</si>
  <si>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</si>
  <si>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</si>
  <si>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</si>
  <si>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</si>
  <si>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</si>
  <si>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</si>
  <si>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</si>
  <si>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</si>
  <si>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</si>
  <si>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</si>
  <si>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</si>
  <si>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</si>
  <si>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</si>
  <si>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</si>
  <si>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</si>
  <si>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</si>
  <si>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</si>
  <si>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</si>
  <si>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</si>
  <si>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</si>
  <si>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</si>
  <si>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</si>
  <si>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</si>
  <si>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</si>
  <si>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</si>
  <si>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</si>
  <si>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</si>
  <si>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</si>
  <si>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</si>
  <si>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</si>
  <si>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</si>
  <si>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</si>
  <si>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</si>
  <si>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</si>
  <si>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</si>
  <si>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</si>
  <si>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</si>
  <si>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</si>
  <si>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</si>
  <si>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</si>
  <si>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</si>
  <si>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</si>
  <si>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</si>
  <si>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</si>
  <si>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</si>
  <si>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</si>
  <si>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</si>
  <si>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</si>
  <si>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</si>
  <si>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</si>
  <si>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</si>
  <si>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</si>
  <si>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</si>
  <si>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</si>
  <si>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</si>
  <si>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</si>
  <si>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</si>
  <si>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</si>
  <si>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</si>
  <si>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</si>
  <si>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</si>
  <si>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</si>
  <si>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</si>
  <si>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</si>
  <si>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</si>
  <si>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</si>
  <si>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</si>
  <si>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</si>
  <si>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</si>
  <si>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</si>
  <si>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</si>
  <si>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</si>
  <si>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</si>
  <si>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</si>
  <si>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</si>
  <si>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</si>
  <si>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</si>
  <si>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</si>
  <si>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</si>
  <si>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</si>
  <si>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</si>
  <si>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</si>
  <si>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</si>
  <si>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</si>
  <si>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</si>
  <si>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</si>
  <si>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</si>
  <si>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</si>
  <si>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</si>
  <si>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</si>
  <si>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</si>
  <si>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</si>
  <si>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</si>
  <si>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</si>
  <si>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</si>
  <si>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</si>
  <si>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</si>
  <si>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</si>
  <si>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</si>
  <si>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</si>
  <si>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</si>
  <si>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</si>
  <si>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</si>
  <si>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</si>
  <si>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</si>
  <si>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</si>
  <si>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</si>
  <si>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</si>
  <si>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</si>
  <si>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</si>
  <si>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</si>
  <si>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</si>
  <si>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</si>
  <si>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</si>
  <si>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</si>
  <si>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</si>
  <si>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</si>
  <si>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</si>
  <si>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</si>
  <si>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</si>
  <si>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</si>
  <si>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</si>
  <si>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</si>
  <si>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</si>
  <si>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</si>
  <si>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</si>
  <si>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</si>
  <si>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</si>
  <si>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</si>
  <si>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</si>
  <si>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</si>
  <si>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</si>
  <si>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</si>
  <si>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</si>
  <si>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</si>
  <si>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</si>
  <si>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</si>
  <si>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</si>
  <si>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</si>
  <si>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</si>
  <si>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</si>
  <si>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</si>
  <si>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</si>
  <si>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</si>
  <si>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</si>
  <si>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</si>
  <si>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</si>
  <si>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</si>
  <si>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</si>
  <si>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</si>
  <si>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</si>
  <si>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</si>
  <si>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</si>
  <si>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</si>
  <si>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</si>
  <si>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</si>
  <si>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</si>
  <si>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</si>
  <si>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</si>
  <si>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</si>
  <si>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</si>
  <si>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</si>
  <si>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</si>
  <si>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</si>
  <si>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</si>
  <si>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</si>
  <si>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</si>
  <si>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</si>
  <si>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</si>
  <si>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</si>
  <si>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</si>
  <si>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</si>
  <si>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</si>
  <si>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</si>
  <si>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</si>
  <si>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</si>
  <si>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</si>
  <si>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</si>
  <si>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</si>
  <si>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</si>
  <si>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</si>
  <si>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</si>
  <si>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</si>
  <si>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</si>
  <si>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</si>
  <si>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</si>
  <si>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</si>
  <si>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</si>
  <si>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</si>
  <si>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</si>
  <si>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</si>
  <si>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</si>
  <si>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</si>
  <si>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</si>
  <si>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</si>
  <si>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</si>
  <si>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</si>
  <si>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</si>
  <si>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</si>
  <si>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</si>
  <si>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</si>
  <si>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</si>
  <si>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</si>
  <si>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</si>
  <si>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</si>
  <si>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</si>
  <si>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</si>
  <si>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</si>
  <si>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</si>
  <si>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</si>
  <si>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</si>
  <si>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</si>
  <si>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</si>
  <si>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</si>
  <si>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</si>
  <si>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</si>
  <si>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</si>
  <si>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</si>
  <si>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</si>
  <si>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</si>
  <si>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</si>
  <si>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</si>
  <si>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</si>
  <si>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</si>
  <si>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</si>
  <si>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</si>
  <si>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</si>
  <si>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</si>
  <si>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</si>
  <si>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</si>
  <si>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</si>
  <si>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</si>
  <si>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</si>
  <si>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</si>
  <si>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</si>
  <si>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</si>
  <si>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</si>
  <si>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</si>
  <si>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</si>
  <si>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</si>
  <si>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</si>
  <si>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</si>
  <si>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</si>
  <si>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</si>
  <si>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</si>
  <si>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</si>
  <si>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</si>
  <si>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</si>
  <si>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</si>
  <si>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</si>
  <si>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</si>
  <si>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横浜市鶴見区東寺尾二丁目５番２３号　1階</t>
    <rPh sb="0" eb="3">
      <t>ヨコハマシ</t>
    </rPh>
    <rPh sb="3" eb="6">
      <t>ツルミク</t>
    </rPh>
    <rPh sb="6" eb="9">
      <t>ヒガシテラオ</t>
    </rPh>
    <rPh sb="9" eb="12">
      <t>ニチョウメ</t>
    </rPh>
    <rPh sb="13" eb="14">
      <t>バン</t>
    </rPh>
    <rPh sb="16" eb="17">
      <t>ゴウ</t>
    </rPh>
    <rPh sb="19" eb="20">
      <t>カイ</t>
    </rPh>
    <phoneticPr fontId="3"/>
  </si>
  <si>
    <t>株式会社アストリア　　　　　　　　　　　　　　　　　　　　　　　　　　　代表取締役俵千恵子</t>
    <rPh sb="0" eb="4">
      <t>カブシキガイシャ</t>
    </rPh>
    <rPh sb="36" eb="41">
      <t>ダイヒョウトリシマリヤク</t>
    </rPh>
    <rPh sb="41" eb="42">
      <t>タワラ</t>
    </rPh>
    <rPh sb="42" eb="45">
      <t>チエコ</t>
    </rPh>
    <phoneticPr fontId="3"/>
  </si>
  <si>
    <t>045-584-0667</t>
    <phoneticPr fontId="3"/>
  </si>
  <si>
    <t>株式会社アストリア</t>
    <rPh sb="0" eb="4">
      <t>カブシキガイシャ</t>
    </rPh>
    <phoneticPr fontId="3"/>
  </si>
  <si>
    <t>横浜市鶴見区東寺尾二丁目５番２３号　1階</t>
    <rPh sb="0" eb="3">
      <t>ヨコハマシ</t>
    </rPh>
    <rPh sb="3" eb="12">
      <t>ツルミクヒガシテラオニチョウメ</t>
    </rPh>
    <rPh sb="13" eb="14">
      <t>バン</t>
    </rPh>
    <rPh sb="16" eb="17">
      <t>ゴウ</t>
    </rPh>
    <rPh sb="19" eb="20">
      <t>カイ</t>
    </rPh>
    <phoneticPr fontId="3"/>
  </si>
  <si>
    <t>○</t>
  </si>
  <si>
    <t>令和 ７年 ４月１６日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</si>
</sst>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16" zoomScaleNormal="100" zoomScaleSheetLayoutView="100" workbookViewId="0">
      <selection activeCell="O21" sqref="O2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2999</v>
      </c>
      <c r="N48" s="515"/>
      <c r="O48" s="516"/>
    </row>
    <row r="49" spans="3:21" ht="18" customHeight="1">
      <c r="C49" s="493" t="s">
        <v>11</v>
      </c>
      <c r="D49" s="494"/>
      <c r="E49" s="495"/>
      <c r="F49" s="548" t="s">
        <v>467</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93</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882.8</v>
      </c>
      <c r="I63" s="240" t="s">
        <v>4</v>
      </c>
      <c r="J63" s="473" t="s">
        <v>324</v>
      </c>
      <c r="K63" s="474"/>
      <c r="L63" s="475"/>
      <c r="M63" s="468">
        <f>+別紙!AA14</f>
        <v>882.8</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882.8</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0"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E43" sqref="E4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1042.7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881.3</v>
      </c>
      <c r="E24" s="629"/>
      <c r="F24" s="629"/>
      <c r="G24" s="194" t="s">
        <v>198</v>
      </c>
      <c r="H24" s="607">
        <f>+F12</f>
        <v>1042.7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1042.7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1042.7</v>
      </c>
      <c r="Q27" s="612"/>
      <c r="R27" s="612"/>
      <c r="S27" s="612"/>
      <c r="T27" s="44" t="s">
        <v>38</v>
      </c>
      <c r="U27" s="64"/>
      <c r="V27" s="64"/>
      <c r="Y27" s="62" t="s">
        <v>39</v>
      </c>
      <c r="Z27" s="65"/>
      <c r="AH27" s="53"/>
      <c r="AI27" s="53"/>
      <c r="AJ27" s="53"/>
      <c r="AK27" s="53"/>
      <c r="AL27" s="575">
        <f>+AH18+P27</f>
        <v>1042.7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1042.7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881.3</v>
      </c>
      <c r="E29" s="629"/>
      <c r="F29" s="629"/>
      <c r="G29" s="194" t="s">
        <v>198</v>
      </c>
      <c r="H29" s="607">
        <f>+AL27</f>
        <v>1042.7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1042.7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881.3</v>
      </c>
      <c r="E31" s="629"/>
      <c r="F31" s="629"/>
      <c r="G31" s="194" t="s">
        <v>198</v>
      </c>
      <c r="H31" s="607">
        <f>+AS24</f>
        <v>1042.7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株式会社アストリア</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U37" sqref="U37"/>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株式会社アストリア</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1.5</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881.3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882.8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1.5</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881.3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882.8</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1.5</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881.3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882.8</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0.8</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2.6</v>
      </c>
      <c r="T19" s="331">
        <f t="shared" si="1"/>
        <v>0</v>
      </c>
      <c r="U19" s="331">
        <f t="shared" si="1"/>
        <v>0</v>
      </c>
      <c r="V19" s="331">
        <f t="shared" si="1"/>
        <v>1042.7</v>
      </c>
      <c r="W19" s="331">
        <f t="shared" si="1"/>
        <v>0</v>
      </c>
      <c r="X19" s="331">
        <f t="shared" si="1"/>
        <v>0</v>
      </c>
      <c r="Y19" s="331">
        <f t="shared" si="1"/>
        <v>0</v>
      </c>
      <c r="Z19" s="332">
        <f t="shared" si="1"/>
        <v>0</v>
      </c>
      <c r="AA19" s="333">
        <f t="shared" ref="AA19:AA25" si="2">SUM(G19:Z19)</f>
        <v>1046.1000000000001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0.8</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2.6</v>
      </c>
      <c r="T41" s="367">
        <f t="shared" si="8"/>
        <v>0</v>
      </c>
      <c r="U41" s="367">
        <f t="shared" si="8"/>
        <v>0</v>
      </c>
      <c r="V41" s="367">
        <f t="shared" si="8"/>
        <v>1042.7</v>
      </c>
      <c r="W41" s="367">
        <f t="shared" si="8"/>
        <v>0</v>
      </c>
      <c r="X41" s="367">
        <f t="shared" si="8"/>
        <v>0</v>
      </c>
      <c r="Y41" s="367">
        <f t="shared" si="8"/>
        <v>0</v>
      </c>
      <c r="Z41" s="368">
        <f t="shared" si="8"/>
        <v>0</v>
      </c>
      <c r="AA41" s="369">
        <f t="shared" si="4"/>
        <v>1046.1000000000001</v>
      </c>
    </row>
    <row r="42" spans="2:27" ht="20.45" customHeight="1">
      <c r="B42" s="167"/>
      <c r="C42" s="691"/>
      <c r="D42" s="207"/>
      <c r="E42" s="205" t="s">
        <v>262</v>
      </c>
      <c r="F42" s="383"/>
      <c r="G42" s="358">
        <f t="shared" ref="G42:Z42" si="9">SUM(G43:G45)</f>
        <v>0</v>
      </c>
      <c r="H42" s="358">
        <f t="shared" si="9"/>
        <v>0.8</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2.6</v>
      </c>
      <c r="T42" s="358">
        <f t="shared" si="9"/>
        <v>0</v>
      </c>
      <c r="U42" s="358">
        <f t="shared" si="9"/>
        <v>0</v>
      </c>
      <c r="V42" s="358">
        <f t="shared" si="9"/>
        <v>1042.7</v>
      </c>
      <c r="W42" s="358">
        <f t="shared" si="9"/>
        <v>0</v>
      </c>
      <c r="X42" s="358">
        <f t="shared" si="9"/>
        <v>0</v>
      </c>
      <c r="Y42" s="358">
        <f t="shared" si="9"/>
        <v>0</v>
      </c>
      <c r="Z42" s="359">
        <f t="shared" si="9"/>
        <v>0</v>
      </c>
      <c r="AA42" s="360">
        <f t="shared" si="4"/>
        <v>1046.1000000000001</v>
      </c>
    </row>
    <row r="43" spans="2:27" ht="20.45" customHeight="1">
      <c r="B43" s="167"/>
      <c r="C43" s="691"/>
      <c r="D43" s="208"/>
      <c r="E43" s="203"/>
      <c r="F43" s="201" t="s">
        <v>235</v>
      </c>
      <c r="G43" s="361">
        <f>+ｱ.燃え殻!$AA$28</f>
        <v>0</v>
      </c>
      <c r="H43" s="361">
        <f>+ｲ.汚泥!$AA$28</f>
        <v>0.8</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2.6</v>
      </c>
      <c r="T43" s="361">
        <f>+ｾ.ｶﾞﾗｽ･ｺﾝｸﾘ･陶磁器くず!$AA$28</f>
        <v>0</v>
      </c>
      <c r="U43" s="361">
        <f>+ｿ.鉱さい!$AA$28</f>
        <v>0</v>
      </c>
      <c r="V43" s="361">
        <f>+ﾀ.がれき類!$AA$28</f>
        <v>1042.7</v>
      </c>
      <c r="W43" s="361">
        <f>+ﾁ.動物のふん尿!$AA$28</f>
        <v>0</v>
      </c>
      <c r="X43" s="361">
        <f>+ﾂ.動物の死体!$AA$28</f>
        <v>0</v>
      </c>
      <c r="Y43" s="361">
        <f>+ﾃ.ばいじん!$AA$28</f>
        <v>0</v>
      </c>
      <c r="Z43" s="362">
        <f>+ﾄ.混合廃棄物その他!$AA$28</f>
        <v>0</v>
      </c>
      <c r="AA43" s="363">
        <f t="shared" si="4"/>
        <v>1046.1000000000001</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0.8</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2.6</v>
      </c>
      <c r="T47" s="370">
        <f>+ｾ.ｶﾞﾗｽ･ｺﾝｸﾘ･陶磁器くず!$AL$27</f>
        <v>0</v>
      </c>
      <c r="U47" s="370">
        <f>+ｿ.鉱さい!$AL$27</f>
        <v>0</v>
      </c>
      <c r="V47" s="370">
        <f>+ﾀ.がれき類!$AL$27</f>
        <v>1042.7</v>
      </c>
      <c r="W47" s="370">
        <f>+ﾁ.動物のふん尿!$AL$27</f>
        <v>0</v>
      </c>
      <c r="X47" s="370">
        <f>+ﾂ.動物の死体!$AL$27</f>
        <v>0</v>
      </c>
      <c r="Y47" s="370">
        <f>+ﾃ.ばいじん!$AL$27</f>
        <v>0</v>
      </c>
      <c r="Z47" s="371">
        <f>+ﾄ.混合廃棄物その他!$AL$27</f>
        <v>0</v>
      </c>
      <c r="AA47" s="372">
        <f t="shared" si="4"/>
        <v>1046.1000000000001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0.8</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2.6</v>
      </c>
      <c r="T49" s="422">
        <f>+ｾ.ｶﾞﾗｽ･ｺﾝｸﾘ･陶磁器くず!$AS$24</f>
        <v>0</v>
      </c>
      <c r="U49" s="422">
        <f>+ｿ.鉱さい!$AS$24</f>
        <v>0</v>
      </c>
      <c r="V49" s="422">
        <f>+ﾀ.がれき類!$AS$24</f>
        <v>1042.7</v>
      </c>
      <c r="W49" s="422">
        <f>+ﾁ.動物のふん尿!$AS$24</f>
        <v>0</v>
      </c>
      <c r="X49" s="422">
        <f>+ﾂ.動物の死体!$AS$24</f>
        <v>0</v>
      </c>
      <c r="Y49" s="422">
        <f>+ﾃ.ばいじん!$AS$24</f>
        <v>0</v>
      </c>
      <c r="Z49" s="423">
        <f>+ﾄ.混合廃棄物その他!$AS$24</f>
        <v>0</v>
      </c>
      <c r="AA49" s="424">
        <f t="shared" si="4"/>
        <v>1046.1000000000001</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2.2999999999999998</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2.6</v>
      </c>
      <c r="T63" s="406">
        <f t="shared" si="10"/>
        <v>0</v>
      </c>
      <c r="U63" s="406">
        <f t="shared" si="10"/>
        <v>0</v>
      </c>
      <c r="V63" s="406">
        <f t="shared" si="10"/>
        <v>1924</v>
      </c>
      <c r="W63" s="406">
        <f t="shared" si="10"/>
        <v>0</v>
      </c>
      <c r="X63" s="406">
        <f t="shared" si="10"/>
        <v>0</v>
      </c>
      <c r="Y63" s="406">
        <f t="shared" si="10"/>
        <v>0</v>
      </c>
      <c r="Z63" s="406">
        <f t="shared" si="10"/>
        <v>0</v>
      </c>
      <c r="AA63" s="407">
        <f>+AA9+AA19+AA20</f>
        <v>1928.9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tabSelected="1" view="pageBreakPreview" topLeftCell="B1" zoomScaleNormal="100" zoomScaleSheetLayoutView="100" workbookViewId="0">
      <selection activeCell="E74" sqref="E74"/>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７年 ４月１６日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横浜市鶴見区東寺尾二丁目５番２３号　1階</v>
      </c>
      <c r="K16" s="746"/>
      <c r="L16" s="747"/>
      <c r="M16" s="747"/>
      <c r="N16" s="747"/>
      <c r="O16" s="748"/>
    </row>
    <row r="17" spans="1:15" ht="26.25" customHeight="1">
      <c r="C17" s="78"/>
      <c r="H17" s="23" t="s">
        <v>7</v>
      </c>
      <c r="I17" s="23"/>
      <c r="J17" s="746" t="str">
        <f>+表紙!J40</f>
        <v>株式会社アストリア　　　　　　　　　　　　　　　　　　　　　　　　　　　代表取締役俵千恵子</v>
      </c>
      <c r="K17" s="746"/>
      <c r="L17" s="747"/>
      <c r="M17" s="747"/>
      <c r="N17" s="747"/>
      <c r="O17" s="748"/>
    </row>
    <row r="18" spans="1:15">
      <c r="C18" s="78"/>
      <c r="J18" s="21" t="s">
        <v>8</v>
      </c>
      <c r="O18" s="79"/>
    </row>
    <row r="19" spans="1:15">
      <c r="C19" s="78"/>
      <c r="J19" s="24" t="s">
        <v>9</v>
      </c>
      <c r="K19" s="24"/>
      <c r="L19" s="759" t="str">
        <f>IF(+表紙!L42="","",+表紙!L42)</f>
        <v>045-584-0667</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株式会社アストリア</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2999</v>
      </c>
      <c r="N25" s="783"/>
      <c r="O25" s="784"/>
    </row>
    <row r="26" spans="1:15" ht="18" customHeight="1">
      <c r="C26" s="493" t="s">
        <v>11</v>
      </c>
      <c r="D26" s="494"/>
      <c r="E26" s="495"/>
      <c r="F26" s="769" t="str">
        <f>+表紙!F49</f>
        <v>横浜市鶴見区東寺尾二丁目５番２３号　1階</v>
      </c>
      <c r="G26" s="770"/>
      <c r="H26" s="770"/>
      <c r="I26" s="770"/>
      <c r="J26" s="770"/>
      <c r="K26" s="770"/>
      <c r="L26" s="126" t="s">
        <v>172</v>
      </c>
      <c r="M26" s="222"/>
      <c r="N26" s="773" t="str">
        <f>IF(+表紙!N49="","",+表紙!N49)</f>
        <v>045-584-0667</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f>+表紙!F52</f>
        <v>0</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93</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882.8</v>
      </c>
      <c r="I40" s="240" t="s">
        <v>4</v>
      </c>
      <c r="J40" s="473" t="s">
        <v>324</v>
      </c>
      <c r="K40" s="474"/>
      <c r="L40" s="475"/>
      <c r="M40" s="786">
        <f>+表紙!M63</f>
        <v>882.8</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882.8</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v>
      </c>
      <c r="E24" s="629"/>
      <c r="F24" s="629"/>
      <c r="G24" s="194" t="s">
        <v>198</v>
      </c>
      <c r="H24" s="607">
        <f>+F12</f>
        <v>0.8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0.8</v>
      </c>
      <c r="Q27" s="612"/>
      <c r="R27" s="612"/>
      <c r="S27" s="612"/>
      <c r="T27" s="44" t="s">
        <v>38</v>
      </c>
      <c r="U27" s="64"/>
      <c r="V27" s="64"/>
      <c r="Y27" s="62" t="s">
        <v>39</v>
      </c>
      <c r="Z27" s="65"/>
      <c r="AH27" s="53"/>
      <c r="AI27" s="53"/>
      <c r="AJ27" s="53"/>
      <c r="AK27" s="53"/>
      <c r="AL27" s="575">
        <f>+AH18+P27</f>
        <v>0.8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v>
      </c>
      <c r="E29" s="629"/>
      <c r="F29" s="629"/>
      <c r="G29" s="194" t="s">
        <v>198</v>
      </c>
      <c r="H29" s="607">
        <f>+AL27</f>
        <v>0.8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v>
      </c>
      <c r="E31" s="629"/>
      <c r="F31" s="629"/>
      <c r="G31" s="194" t="s">
        <v>198</v>
      </c>
      <c r="H31" s="607">
        <f>+AS24</f>
        <v>0.8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株式会社アストリア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