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ThisWorkbook" defaultThemeVersion="124226"/>
  <xr:revisionPtr revIDLastSave="0" documentId="13_ncr:1_{17067147-8266-496E-B2A6-EBF292769AAB}"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9040" windowHeight="15840" tabRatio="899" firstSheet="9" activeTab="22"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0" i="94"/>
  <c r="H29" i="94"/>
  <c r="H28" i="94"/>
  <c r="H25" i="94"/>
  <c r="H24" i="94"/>
  <c r="H23" i="94"/>
  <c r="H22" i="94"/>
  <c r="H21" i="94"/>
  <c r="H20" i="94"/>
  <c r="G47" i="94"/>
  <c r="G46" i="94"/>
  <c r="AR24" i="2"/>
  <c r="G45" i="94" s="1"/>
  <c r="G44" i="94"/>
  <c r="Q30" i="2"/>
  <c r="O27" i="2" s="1"/>
  <c r="F12" i="2" s="1"/>
  <c r="G42" i="94"/>
  <c r="G41" i="94"/>
  <c r="G40" i="94"/>
  <c r="G39" i="94"/>
  <c r="G36" i="94"/>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X18" i="86" s="1"/>
  <c r="X21"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K29" i="94"/>
  <c r="J29" i="94"/>
  <c r="Z28" i="94"/>
  <c r="Y28" i="94"/>
  <c r="X28" i="94"/>
  <c r="W28" i="94"/>
  <c r="V28" i="94"/>
  <c r="U28" i="94"/>
  <c r="T28" i="94"/>
  <c r="S28" i="94"/>
  <c r="R28" i="94"/>
  <c r="Q28" i="94"/>
  <c r="P28" i="94"/>
  <c r="O28" i="94"/>
  <c r="M28" i="94"/>
  <c r="K28" i="94"/>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I32" i="94" l="1"/>
  <c r="I31" i="94" s="1"/>
  <c r="I26" i="94" s="1"/>
  <c r="I27" i="94" s="1"/>
  <c r="AA36" i="94"/>
  <c r="H32" i="94"/>
  <c r="H31" i="94" s="1"/>
  <c r="H26" i="94" s="1"/>
  <c r="AA44" i="94"/>
  <c r="K226" i="95" s="1"/>
  <c r="K202" i="98" s="1"/>
  <c r="AA28" i="94"/>
  <c r="AA29" i="94"/>
  <c r="H38" i="94"/>
  <c r="H37" i="94" s="1"/>
  <c r="O38" i="94"/>
  <c r="O37" i="94" s="1"/>
  <c r="O19" i="94" s="1"/>
  <c r="O12" i="94" s="1"/>
  <c r="AK27" i="82"/>
  <c r="X32" i="94"/>
  <c r="X31" i="94" s="1"/>
  <c r="X26" i="94" s="1"/>
  <c r="X18" i="82"/>
  <c r="O16" i="83"/>
  <c r="Y50" i="94" s="1"/>
  <c r="X21" i="83"/>
  <c r="AK27" i="83"/>
  <c r="O16" i="94"/>
  <c r="O9" i="94"/>
  <c r="O55" i="94" s="1"/>
  <c r="O14"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<sst xmlns="http://schemas.openxmlformats.org/spreadsheetml/2006/main" count="3170" uniqueCount="456">
  <si>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</si>
  <si>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</si>
  <si>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</si>
  <si>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</si>
  <si>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</si>
  <si>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</si>
  <si>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</si>
  <si>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</si>
  <si>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</si>
  <si>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</si>
  <si>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</si>
  <si>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</si>
  <si>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</si>
  <si>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</si>
  <si>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</si>
  <si>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</si>
  <si>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</si>
  <si>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</si>
  <si>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</si>
  <si>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</si>
  <si>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</si>
  <si>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</si>
  <si>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</si>
  <si>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</si>
  <si>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</si>
  <si>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</si>
  <si>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</si>
  <si>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</si>
  <si>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</si>
  <si>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</si>
  <si>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</si>
  <si>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</si>
  <si>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</si>
  <si>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</si>
  <si>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</si>
  <si>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</si>
  <si>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</si>
  <si>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</si>
  <si>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</si>
  <si>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</si>
  <si>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</si>
  <si>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</si>
  <si>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</si>
  <si>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</si>
  <si>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</si>
  <si>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</si>
  <si>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</si>
  <si>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</si>
  <si>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</si>
  <si>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</si>
  <si>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</si>
  <si>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</si>
  <si>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</si>
  <si>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</si>
  <si>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</si>
  <si>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</si>
  <si>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</si>
  <si>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</si>
  <si>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</si>
  <si>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</si>
  <si>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</si>
  <si>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</si>
  <si>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</si>
  <si>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</si>
  <si>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</si>
  <si>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</si>
  <si>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</si>
  <si>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</si>
  <si>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</si>
  <si>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</si>
  <si>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</si>
  <si>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</si>
  <si>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</si>
  <si>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</si>
  <si>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</si>
  <si>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</si>
  <si>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</si>
  <si>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</si>
  <si>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</si>
  <si>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</si>
  <si>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</si>
  <si>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</si>
  <si>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</si>
  <si>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</si>
  <si>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</si>
  <si>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</si>
  <si>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</si>
  <si>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</si>
  <si>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</si>
  <si>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</si>
  <si>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</si>
  <si>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</si>
  <si>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</si>
  <si>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</si>
  <si>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</si>
  <si>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</si>
  <si>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</si>
  <si>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</si>
  <si>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</si>
  <si>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</si>
  <si>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</si>
  <si>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</si>
  <si>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</si>
  <si>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</si>
  <si>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</si>
  <si>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</si>
  <si>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</si>
  <si>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</si>
  <si>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</si>
  <si>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</si>
  <si>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</si>
  <si>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</si>
  <si>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</si>
  <si>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</si>
  <si>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</si>
  <si>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</si>
  <si>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</si>
  <si>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</si>
  <si>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</si>
  <si>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</si>
  <si>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</si>
  <si>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</si>
  <si>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</si>
  <si>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</si>
  <si>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</si>
  <si>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</si>
  <si>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</si>
  <si>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</si>
  <si>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</si>
  <si>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</si>
  <si>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</si>
  <si>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</si>
  <si>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</si>
  <si>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</si>
  <si>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</si>
  <si>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</si>
  <si>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</si>
  <si>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</si>
  <si>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</si>
  <si>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</si>
  <si>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</si>
  <si>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</si>
  <si>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</si>
  <si>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</si>
  <si>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</si>
  <si>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</si>
  <si>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</si>
  <si>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</si>
  <si>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</si>
  <si>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</si>
  <si>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</si>
  <si>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</si>
  <si>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</si>
  <si>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</si>
  <si>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</si>
  <si>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</si>
  <si>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</si>
  <si>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</si>
  <si>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</si>
  <si>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</si>
  <si>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</si>
  <si>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</si>
  <si>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</si>
  <si>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</si>
  <si>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</si>
  <si>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</si>
  <si>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</si>
  <si>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</si>
  <si>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</si>
  <si>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</si>
  <si>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</si>
  <si>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</si>
  <si>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</si>
  <si>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</si>
  <si>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</si>
  <si>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</si>
  <si>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</si>
  <si>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</si>
  <si>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</si>
  <si>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</si>
  <si>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</si>
  <si>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</si>
  <si>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</si>
  <si>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</si>
  <si>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</si>
  <si>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</si>
  <si>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</si>
  <si>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</si>
  <si>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</si>
  <si>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</si>
  <si>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</si>
  <si>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</si>
  <si>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</si>
  <si>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</si>
  <si>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</si>
  <si>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</si>
  <si>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</si>
  <si>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</si>
  <si>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</si>
  <si>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</si>
  <si>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</si>
  <si>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</si>
  <si>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</si>
  <si>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</si>
  <si>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</si>
  <si>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</si>
  <si>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</si>
  <si>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</si>
  <si>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</si>
  <si>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</si>
  <si>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</si>
  <si>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</si>
  <si>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</si>
  <si>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</si>
  <si>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</si>
  <si>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</si>
  <si>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</si>
  <si>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</si>
  <si>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</si>
  <si>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</si>
  <si>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</si>
  <si>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</si>
  <si>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</si>
  <si>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</si>
  <si>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</si>
  <si>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</si>
  <si>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</si>
  <si>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</si>
  <si>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</si>
  <si>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</si>
  <si>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</si>
  <si>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</si>
  <si>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</si>
  <si>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</si>
  <si>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</si>
  <si>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</si>
  <si>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</si>
  <si>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</si>
  <si>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</si>
  <si>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</si>
  <si>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</si>
  <si>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</si>
  <si>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</si>
  <si>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</si>
  <si>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</si>
  <si>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</si>
  <si>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</si>
  <si>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</si>
  <si>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</si>
  <si>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</si>
  <si>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</si>
  <si>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</si>
  <si>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</si>
  <si>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</si>
  <si>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</si>
  <si>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</si>
  <si>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</si>
  <si>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</si>
  <si>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</si>
  <si>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</si>
  <si>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</si>
  <si>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</si>
  <si>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</si>
  <si>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</si>
  <si>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</si>
  <si>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</si>
  <si>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</si>
  <si>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</si>
  <si>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</si>
  <si>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</si>
  <si>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</si>
  <si>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</si>
  <si>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</si>
  <si>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</si>
  <si>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</si>
  <si>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</si>
  <si>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</si>
  <si>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</si>
  <si>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</si>
  <si>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</si>
  <si>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</si>
  <si>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</si>
  <si>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</si>
  <si>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</si>
  <si>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</si>
  <si>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</si>
  <si>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</si>
  <si>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</si>
  <si>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</si>
  <si>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</si>
  <si>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</si>
  <si>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</si>
  <si>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</si>
  <si>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</si>
  <si>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</si>
  <si>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</si>
  <si>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</si>
  <si>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</si>
  <si>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</si>
  <si>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</si>
  <si>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</si>
  <si>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</si>
  <si>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</si>
  <si>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</si>
  <si>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</si>
  <si>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</si>
  <si>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</si>
  <si>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</si>
  <si>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</si>
  <si>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</si>
  <si>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</si>
  <si>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</si>
  <si>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</si>
  <si>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</si>
  <si>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</si>
  <si>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</si>
  <si>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</si>
  <si>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</si>
  <si>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</si>
  <si>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</si>
  <si>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</si>
  <si>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</si>
  <si>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</si>
  <si>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</si>
  <si>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</si>
  <si>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</si>
  <si>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</si>
  <si>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</si>
  <si>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</si>
  <si>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</si>
  <si>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</si>
  <si>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</si>
  <si>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</si>
  <si>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</si>
  <si>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</si>
  <si>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</si>
  <si>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</si>
  <si>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</si>
  <si>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</si>
  <si>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</si>
  <si>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</si>
  <si>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</si>
  <si>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</si>
  <si>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</si>
  <si>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</si>
  <si>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</si>
  <si>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</si>
  <si>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</si>
  <si>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</si>
  <si>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</si>
  <si>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</si>
  <si>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</si>
  <si>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</si>
  <si>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</si>
  <si>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</si>
  <si>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</si>
  <si>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</si>
  <si>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</si>
  <si>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</si>
  <si>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</si>
  <si>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</si>
  <si>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</si>
  <si>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</si>
  <si>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</si>
  <si>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</si>
  <si>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</si>
  <si>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</si>
  <si>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</si>
  <si>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</si>
  <si>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</si>
  <si>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</si>
  <si>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</si>
  <si>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</si>
  <si>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</si>
  <si>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</si>
  <si>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</si>
  <si>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</si>
  <si>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</si>
  <si>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</si>
  <si>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</si>
  <si>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</si>
  <si>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</si>
  <si>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</si>
  <si>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</si>
  <si>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</si>
  <si>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</si>
  <si>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</si>
  <si>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</si>
  <si>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</si>
  <si>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</si>
  <si>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</si>
  <si>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</si>
  <si>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</si>
  <si>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</si>
  <si>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</si>
  <si>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</si>
  <si>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</si>
  <si>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</si>
  <si>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</si>
  <si>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</si>
  <si>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</si>
  <si>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</si>
  <si>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</si>
  <si>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</si>
  <si>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</si>
  <si>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</si>
  <si>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</si>
  <si>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</si>
  <si>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</si>
  <si>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</si>
  <si>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</si>
  <si>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</si>
  <si>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</si>
  <si>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</si>
  <si>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</si>
  <si>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</si>
  <si>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</si>
  <si>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</si>
  <si>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</si>
  <si>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</si>
  <si>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</si>
  <si>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</si>
  <si>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</si>
  <si>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</si>
  <si>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</si>
  <si>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</si>
  <si>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</si>
  <si>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</si>
  <si>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</si>
  <si>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</si>
  <si>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</si>
  <si>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</si>
  <si>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</si>
  <si>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</si>
  <si>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</si>
  <si>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</si>
  <si>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</si>
  <si>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</si>
  <si>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</si>
  <si>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</si>
  <si>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</si>
  <si>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</si>
  <si>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</si>
  <si>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</si>
  <si>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</si>
  <si>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</si>
  <si>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横浜市鶴見区東寺尾二丁目５番２３号 １階</t>
    <rPh sb="0" eb="12">
      <t>ヨコハマシツルミクヒガシテラオニチョウメ</t>
    </rPh>
    <rPh sb="13" eb="14">
      <t>バン</t>
    </rPh>
    <rPh sb="16" eb="17">
      <t>ゴウ</t>
    </rPh>
    <rPh sb="19" eb="20">
      <t>カイ</t>
    </rPh>
    <phoneticPr fontId="3"/>
  </si>
  <si>
    <t>株式会社アストリア　　　　　　　　　　　　　　　　　　　　　　　　　　　　　代表取締役俵千恵子</t>
    <rPh sb="0" eb="4">
      <t>カブシキガイシャ</t>
    </rPh>
    <rPh sb="38" eb="43">
      <t>ダイヒョウトリシマリヤク</t>
    </rPh>
    <rPh sb="43" eb="44">
      <t>タワラ</t>
    </rPh>
    <rPh sb="44" eb="47">
      <t>チエコ</t>
    </rPh>
    <phoneticPr fontId="3"/>
  </si>
  <si>
    <t>045-584-0667</t>
    <phoneticPr fontId="3"/>
  </si>
  <si>
    <t>株式会社アストリア</t>
    <rPh sb="0" eb="4">
      <t>カブシキガイシャ</t>
    </rPh>
    <phoneticPr fontId="3"/>
  </si>
  <si>
    <t>横浜市鶴見区東寺尾二丁目５番２３号 1階</t>
    <rPh sb="0" eb="12">
      <t>ヨコハマシツルミクヒガシテラオニチョウメ</t>
    </rPh>
    <rPh sb="13" eb="14">
      <t>バン</t>
    </rPh>
    <rPh sb="16" eb="17">
      <t>ゴウ</t>
    </rPh>
    <rPh sb="19" eb="20">
      <t>カイ</t>
    </rPh>
    <phoneticPr fontId="3"/>
  </si>
  <si>
    <t>舗装工事</t>
    <rPh sb="0" eb="4">
      <t>ホソウコウジ</t>
    </rPh>
    <phoneticPr fontId="3"/>
  </si>
  <si>
    <t>代表取締役俵千恵子-産業廃棄物統括責任者俵恵-産業廃棄物管理責任者妹尾賢志-各現場責任者青木・村上・松山・岡本・國野・久保</t>
    <rPh sb="0" eb="5">
      <t>ダイヒョウトリシマリヤク</t>
    </rPh>
    <rPh sb="5" eb="9">
      <t>タワラチエコ</t>
    </rPh>
    <rPh sb="10" eb="15">
      <t>サンギョウハイキブツ</t>
    </rPh>
    <rPh sb="15" eb="20">
      <t>トウカツセキニンシャ</t>
    </rPh>
    <rPh sb="20" eb="21">
      <t>タワラ</t>
    </rPh>
    <rPh sb="21" eb="22">
      <t>メグミ</t>
    </rPh>
    <rPh sb="23" eb="28">
      <t>サンギョウハイキブツ</t>
    </rPh>
    <rPh sb="28" eb="30">
      <t>カンリ</t>
    </rPh>
    <rPh sb="30" eb="33">
      <t>セキニンシャ</t>
    </rPh>
    <rPh sb="33" eb="37">
      <t>セオケンジ</t>
    </rPh>
    <rPh sb="38" eb="39">
      <t>カク</t>
    </rPh>
    <rPh sb="39" eb="41">
      <t>ゲンバ</t>
    </rPh>
    <rPh sb="41" eb="44">
      <t>セキニンシャ</t>
    </rPh>
    <rPh sb="44" eb="46">
      <t>アオキ</t>
    </rPh>
    <rPh sb="47" eb="49">
      <t>ムラカミ</t>
    </rPh>
    <rPh sb="50" eb="52">
      <t>マツヤマ</t>
    </rPh>
    <rPh sb="53" eb="55">
      <t>オカモト</t>
    </rPh>
    <rPh sb="56" eb="58">
      <t>コクノ</t>
    </rPh>
    <rPh sb="59" eb="61">
      <t>クボ</t>
    </rPh>
    <phoneticPr fontId="3"/>
  </si>
  <si>
    <t>工事現場で発生したアスファルト殻・コンクリート殻は、現場にて分別し、産業廃棄物収集運搬許可をえた車両により中間施設まで運搬し、マニフェストにより管理を行う。</t>
    <rPh sb="0" eb="4">
      <t>コウジゲンバ</t>
    </rPh>
    <rPh sb="5" eb="7">
      <t>ハッセイ</t>
    </rPh>
    <rPh sb="15" eb="16">
      <t>カラ</t>
    </rPh>
    <rPh sb="23" eb="24">
      <t>カラ</t>
    </rPh>
    <rPh sb="26" eb="28">
      <t>ゲンバ</t>
    </rPh>
    <rPh sb="30" eb="32">
      <t>ブンベツ</t>
    </rPh>
    <rPh sb="34" eb="39">
      <t>サンギョウハイキブツ</t>
    </rPh>
    <rPh sb="39" eb="41">
      <t>シュウシュウ</t>
    </rPh>
    <rPh sb="41" eb="43">
      <t>ウンパン</t>
    </rPh>
    <rPh sb="43" eb="45">
      <t>キョカ</t>
    </rPh>
    <rPh sb="48" eb="50">
      <t>シャリョウ</t>
    </rPh>
    <rPh sb="53" eb="55">
      <t>チュウカン</t>
    </rPh>
    <rPh sb="55" eb="57">
      <t>シセツ</t>
    </rPh>
    <rPh sb="59" eb="61">
      <t>ウンパン</t>
    </rPh>
    <rPh sb="72" eb="74">
      <t>カンリ</t>
    </rPh>
    <rPh sb="75" eb="76">
      <t>オコナ</t>
    </rPh>
    <phoneticPr fontId="3"/>
  </si>
  <si>
    <t>横浜市内各道路工事現場（産業廃棄物発生）→委託契約締結業者若しくは自社にて運搬→中間処理業者にて再生資源化　　　　　　　　　　　　　　　　　　　　　　　　　　　　　　　　　　　　　　　　　　　　　　　　　　　　　　　　　　　※アスファルト殻・コンクリート殻(破砕→再資源化）　　　　　　　　　　　　　　　　　　　　　　　　　　　　　　　　　　　　　　　　　　　　　　　　　　　　　　　　　　　　　　　　　　　　　　　　　　　　汚泥→脱水→再資源化　　　　　　　　　</t>
    <rPh sb="0" eb="4">
      <t>ヨコハマシナイ</t>
    </rPh>
    <rPh sb="4" eb="5">
      <t>カク</t>
    </rPh>
    <rPh sb="5" eb="9">
      <t>ドウロコウジ</t>
    </rPh>
    <rPh sb="9" eb="11">
      <t>ゲンバ</t>
    </rPh>
    <rPh sb="12" eb="17">
      <t>サンギョウハイキブツ</t>
    </rPh>
    <rPh sb="17" eb="19">
      <t>ハッセイ</t>
    </rPh>
    <rPh sb="21" eb="25">
      <t>イタクケイヤク</t>
    </rPh>
    <rPh sb="25" eb="29">
      <t>テイケツギョウシャ</t>
    </rPh>
    <rPh sb="29" eb="30">
      <t>モ</t>
    </rPh>
    <rPh sb="33" eb="35">
      <t>ジシャ</t>
    </rPh>
    <rPh sb="37" eb="39">
      <t>ウンパン</t>
    </rPh>
    <rPh sb="40" eb="42">
      <t>チュウカン</t>
    </rPh>
    <rPh sb="42" eb="46">
      <t>ショリギョウシャ</t>
    </rPh>
    <rPh sb="48" eb="52">
      <t>サイセイシゲン</t>
    </rPh>
    <rPh sb="52" eb="53">
      <t>カ</t>
    </rPh>
    <rPh sb="119" eb="120">
      <t>カラ</t>
    </rPh>
    <rPh sb="127" eb="128">
      <t>カラ</t>
    </rPh>
    <rPh sb="129" eb="131">
      <t>ハサイ</t>
    </rPh>
    <rPh sb="132" eb="136">
      <t>サイシゲンカ</t>
    </rPh>
    <rPh sb="213" eb="215">
      <t>オデイ</t>
    </rPh>
    <rPh sb="216" eb="218">
      <t>ダッスイ</t>
    </rPh>
    <rPh sb="219" eb="223">
      <t>サイシゲンカ</t>
    </rPh>
    <phoneticPr fontId="3"/>
  </si>
  <si>
    <t>令和 ７年４月１６日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</si>
</sst>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styles" Target="styles.xml" />
  <Relationship Id="rId3" Type="http://schemas.openxmlformats.org/officeDocument/2006/relationships/worksheet" Target="worksheets/sheet3.xml" />
  <Relationship Id="rId21" Type="http://schemas.openxmlformats.org/officeDocument/2006/relationships/worksheet" Target="worksheets/sheet2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theme" Target="theme/theme1.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worksheet" Target="worksheets/sheet24.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worksheet" Target="worksheets/sheet23.xml" />
  <Relationship Id="rId28" Type="http://schemas.openxmlformats.org/officeDocument/2006/relationships/calcChain" Target="calcChain.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 Id="rId27" Type="http://schemas.openxmlformats.org/officeDocument/2006/relationships/sharedStrings" Target="sharedStrings.xml" />
</Relationships>
</file>

<file path=xl/drawings/_rels/drawing22.xml.rels>&#65279;<?xml version="1.0" encoding="utf-8" standalone="yes"?>
<Relationships xmlns="http://schemas.openxmlformats.org/package/2006/relationships">
  <Relationship Id="rId2" Type="http://schemas.openxmlformats.org/officeDocument/2006/relationships/image" Target="../media/image2.emf" />
  <Relationship Id="rId1" Type="http://schemas.openxmlformats.org/officeDocument/2006/relationships/image" Target="../media/image1.emf" />
</Relationships>
</file>

<file path=xl/drawings/_rels/vmlDrawing22.vml.rels>&#65279;<?xml version="1.0" encoding="utf-8" standalone="yes"?>
<Relationships xmlns="http://schemas.openxmlformats.org/package/2006/relationships">
  <Relationship Id="rId2" Type="http://schemas.openxmlformats.org/officeDocument/2006/relationships/image" Target="../media/image4.emf" />
  <Relationship Id="rId1" Type="http://schemas.openxmlformats.org/officeDocument/2006/relationships/image" Target="../media/image3.emf" />
</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07"/>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08"/>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3" Type="http://schemas.openxmlformats.org/officeDocument/2006/relationships/vmlDrawing" Target="../drawings/vmlDrawing10.vml" />
  <Relationship Id="rId2" Type="http://schemas.openxmlformats.org/officeDocument/2006/relationships/drawing" Target="../drawings/drawing9.xml" />
  <Relationship Id="rId1" Type="http://schemas.openxmlformats.org/officeDocument/2006/relationships/printerSettings" Target="../printerSettings/printerSettings10.bin" />
  <Relationship Id="rId4" Type="http://schemas.openxmlformats.org/officeDocument/2006/relationships/comments" Target="../comments10.xml" />
</Relationships>
</file>

<file path=xl/worksheets/_rels/sheet11.xml.rels>&#65279;<?xml version="1.0" encoding="utf-8" standalone="yes"?>
<Relationships xmlns="http://schemas.openxmlformats.org/package/2006/relationships">
  <Relationship Id="rId3" Type="http://schemas.openxmlformats.org/officeDocument/2006/relationships/vmlDrawing" Target="../drawings/vmlDrawing11.vml" />
  <Relationship Id="rId2" Type="http://schemas.openxmlformats.org/officeDocument/2006/relationships/drawing" Target="../drawings/drawing10.xml" />
  <Relationship Id="rId1" Type="http://schemas.openxmlformats.org/officeDocument/2006/relationships/printerSettings" Target="../printerSettings/printerSettings11.bin" />
  <Relationship Id="rId4" Type="http://schemas.openxmlformats.org/officeDocument/2006/relationships/comments" Target="../comments11.xml" />
</Relationships>
</file>

<file path=xl/worksheets/_rels/sheet12.xml.rels>&#65279;<?xml version="1.0" encoding="utf-8" standalone="yes"?>
<Relationships xmlns="http://schemas.openxmlformats.org/package/2006/relationships">
  <Relationship Id="rId3" Type="http://schemas.openxmlformats.org/officeDocument/2006/relationships/vmlDrawing" Target="../drawings/vmlDrawing12.vml" />
  <Relationship Id="rId2" Type="http://schemas.openxmlformats.org/officeDocument/2006/relationships/drawing" Target="../drawings/drawing11.xml" />
  <Relationship Id="rId1" Type="http://schemas.openxmlformats.org/officeDocument/2006/relationships/printerSettings" Target="../printerSettings/printerSettings12.bin" />
  <Relationship Id="rId4" Type="http://schemas.openxmlformats.org/officeDocument/2006/relationships/comments" Target="../comments12.xml" />
</Relationships>
</file>

<file path=xl/worksheets/_rels/sheet13.xml.rels>&#65279;<?xml version="1.0" encoding="utf-8" standalone="yes"?>
<Relationships xmlns="http://schemas.openxmlformats.org/package/2006/relationships">
  <Relationship Id="rId3" Type="http://schemas.openxmlformats.org/officeDocument/2006/relationships/vmlDrawing" Target="../drawings/vmlDrawing13.vml" />
  <Relationship Id="rId2" Type="http://schemas.openxmlformats.org/officeDocument/2006/relationships/drawing" Target="../drawings/drawing12.xml" />
  <Relationship Id="rId1" Type="http://schemas.openxmlformats.org/officeDocument/2006/relationships/printerSettings" Target="../printerSettings/printerSettings13.bin" />
  <Relationship Id="rId4" Type="http://schemas.openxmlformats.org/officeDocument/2006/relationships/comments" Target="../comments13.xml" />
</Relationships>
</file>

<file path=xl/worksheets/_rels/sheet14.xml.rels>&#65279;<?xml version="1.0" encoding="utf-8" standalone="yes"?>
<Relationships xmlns="http://schemas.openxmlformats.org/package/2006/relationships">
  <Relationship Id="rId3" Type="http://schemas.openxmlformats.org/officeDocument/2006/relationships/vmlDrawing" Target="../drawings/vmlDrawing14.vml" />
  <Relationship Id="rId2" Type="http://schemas.openxmlformats.org/officeDocument/2006/relationships/drawing" Target="../drawings/drawing13.xml" />
  <Relationship Id="rId1" Type="http://schemas.openxmlformats.org/officeDocument/2006/relationships/printerSettings" Target="../printerSettings/printerSettings14.bin" />
  <Relationship Id="rId4" Type="http://schemas.openxmlformats.org/officeDocument/2006/relationships/comments" Target="../comments14.xml" />
</Relationships>
</file>

<file path=xl/worksheets/_rels/sheet15.xml.rels>&#65279;<?xml version="1.0" encoding="utf-8" standalone="yes"?>
<Relationships xmlns="http://schemas.openxmlformats.org/package/2006/relationships">
  <Relationship Id="rId3" Type="http://schemas.openxmlformats.org/officeDocument/2006/relationships/vmlDrawing" Target="../drawings/vmlDrawing15.vml" />
  <Relationship Id="rId2" Type="http://schemas.openxmlformats.org/officeDocument/2006/relationships/drawing" Target="../drawings/drawing14.xml" />
  <Relationship Id="rId1" Type="http://schemas.openxmlformats.org/officeDocument/2006/relationships/printerSettings" Target="../printerSettings/printerSettings15.bin" />
  <Relationship Id="rId4" Type="http://schemas.openxmlformats.org/officeDocument/2006/relationships/comments" Target="../comments15.xml" />
</Relationships>
</file>

<file path=xl/worksheets/_rels/sheet16.xml.rels>&#65279;<?xml version="1.0" encoding="utf-8" standalone="yes"?>
<Relationships xmlns="http://schemas.openxmlformats.org/package/2006/relationships">
  <Relationship Id="rId3" Type="http://schemas.openxmlformats.org/officeDocument/2006/relationships/vmlDrawing" Target="../drawings/vmlDrawing16.vml" />
  <Relationship Id="rId2" Type="http://schemas.openxmlformats.org/officeDocument/2006/relationships/drawing" Target="../drawings/drawing15.xml" />
  <Relationship Id="rId1" Type="http://schemas.openxmlformats.org/officeDocument/2006/relationships/printerSettings" Target="../printerSettings/printerSettings16.bin" />
  <Relationship Id="rId4" Type="http://schemas.openxmlformats.org/officeDocument/2006/relationships/comments" Target="../comments16.xml" />
</Relationships>
</file>

<file path=xl/worksheets/_rels/sheet17.xml.rels>&#65279;<?xml version="1.0" encoding="utf-8" standalone="yes"?>
<Relationships xmlns="http://schemas.openxmlformats.org/package/2006/relationships">
  <Relationship Id="rId3" Type="http://schemas.openxmlformats.org/officeDocument/2006/relationships/vmlDrawing" Target="../drawings/vmlDrawing17.vml" />
  <Relationship Id="rId2" Type="http://schemas.openxmlformats.org/officeDocument/2006/relationships/drawing" Target="../drawings/drawing16.xml" />
  <Relationship Id="rId1" Type="http://schemas.openxmlformats.org/officeDocument/2006/relationships/printerSettings" Target="../printerSettings/printerSettings17.bin" />
  <Relationship Id="rId4" Type="http://schemas.openxmlformats.org/officeDocument/2006/relationships/comments" Target="../comments17.xml" />
</Relationships>
</file>

<file path=xl/worksheets/_rels/sheet18.xml.rels>&#65279;<?xml version="1.0" encoding="utf-8" standalone="yes"?>
<Relationships xmlns="http://schemas.openxmlformats.org/package/2006/relationships">
  <Relationship Id="rId3" Type="http://schemas.openxmlformats.org/officeDocument/2006/relationships/vmlDrawing" Target="../drawings/vmlDrawing18.vml" />
  <Relationship Id="rId2" Type="http://schemas.openxmlformats.org/officeDocument/2006/relationships/drawing" Target="../drawings/drawing17.xml" />
  <Relationship Id="rId1" Type="http://schemas.openxmlformats.org/officeDocument/2006/relationships/printerSettings" Target="../printerSettings/printerSettings18.bin" />
  <Relationship Id="rId4" Type="http://schemas.openxmlformats.org/officeDocument/2006/relationships/comments" Target="../comments18.xml" />
</Relationships>
</file>

<file path=xl/worksheets/_rels/sheet19.xml.rels>&#65279;<?xml version="1.0" encoding="utf-8" standalone="yes"?>
<Relationships xmlns="http://schemas.openxmlformats.org/package/2006/relationships">
  <Relationship Id="rId3" Type="http://schemas.openxmlformats.org/officeDocument/2006/relationships/vmlDrawing" Target="../drawings/vmlDrawing19.vml" />
  <Relationship Id="rId2" Type="http://schemas.openxmlformats.org/officeDocument/2006/relationships/drawing" Target="../drawings/drawing18.xml" />
  <Relationship Id="rId1" Type="http://schemas.openxmlformats.org/officeDocument/2006/relationships/printerSettings" Target="../printerSettings/printerSettings19.bin" />
  <Relationship Id="rId4" Type="http://schemas.openxmlformats.org/officeDocument/2006/relationships/comments" Target="../comments19.xml" />
</Relationships>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1.xml" />
  <Relationship Id="rId1" Type="http://schemas.openxmlformats.org/officeDocument/2006/relationships/printerSettings" Target="../printerSettings/printerSettings2.bin" />
  <Relationship Id="rId4" Type="http://schemas.openxmlformats.org/officeDocument/2006/relationships/comments" Target="../comments2.xml" />
</Relationships>
</file>

<file path=xl/worksheets/_rels/sheet20.xml.rels>&#65279;<?xml version="1.0" encoding="utf-8" standalone="yes"?>
<Relationships xmlns="http://schemas.openxmlformats.org/package/2006/relationships">
  <Relationship Id="rId3" Type="http://schemas.openxmlformats.org/officeDocument/2006/relationships/vmlDrawing" Target="../drawings/vmlDrawing20.vml" />
  <Relationship Id="rId2" Type="http://schemas.openxmlformats.org/officeDocument/2006/relationships/drawing" Target="../drawings/drawing19.xml" />
  <Relationship Id="rId1" Type="http://schemas.openxmlformats.org/officeDocument/2006/relationships/printerSettings" Target="../printerSettings/printerSettings20.bin" />
  <Relationship Id="rId4" Type="http://schemas.openxmlformats.org/officeDocument/2006/relationships/comments" Target="../comments20.xml" />
</Relationships>
</file>

<file path=xl/worksheets/_rels/sheet21.xml.rels>&#65279;<?xml version="1.0" encoding="utf-8" standalone="yes"?>
<Relationships xmlns="http://schemas.openxmlformats.org/package/2006/relationships">
  <Relationship Id="rId3" Type="http://schemas.openxmlformats.org/officeDocument/2006/relationships/vmlDrawing" Target="../drawings/vmlDrawing21.vml" />
  <Relationship Id="rId2" Type="http://schemas.openxmlformats.org/officeDocument/2006/relationships/drawing" Target="../drawings/drawing20.xml" />
  <Relationship Id="rId1" Type="http://schemas.openxmlformats.org/officeDocument/2006/relationships/printerSettings" Target="../printerSettings/printerSettings21.bin" />
  <Relationship Id="rId4" Type="http://schemas.openxmlformats.org/officeDocument/2006/relationships/comments" Target="../comments21.xml" />
</Relationships>
</file>

<file path=xl/worksheets/_rels/sheet22.xml.rels>&#65279;<?xml version="1.0" encoding="utf-8" standalone="yes"?>
<Relationships xmlns="http://schemas.openxmlformats.org/package/2006/relationships">
  <Relationship Id="rId2" Type="http://schemas.openxmlformats.org/officeDocument/2006/relationships/drawing" Target="../drawings/drawing21.xml" />
  <Relationship Id="rId1" Type="http://schemas.openxmlformats.org/officeDocument/2006/relationships/printerSettings" Target="../printerSettings/printerSettings22.bin" />
</Relationships>
</file>

<file path=xl/worksheets/_rels/sheet23.xml.rels>&#65279;<?xml version="1.0" encoding="utf-8" standalone="yes"?>
<Relationships xmlns="http://schemas.openxmlformats.org/package/2006/relationships">
  <Relationship Id="rId3" Type="http://schemas.openxmlformats.org/officeDocument/2006/relationships/vmlDrawing" Target="../drawings/vmlDrawing22.vml" />
  <Relationship Id="rId2" Type="http://schemas.openxmlformats.org/officeDocument/2006/relationships/drawing" Target="../drawings/drawing22.xml" />
  <Relationship Id="rId1" Type="http://schemas.openxmlformats.org/officeDocument/2006/relationships/printerSettings" Target="../printerSettings/printerSettings23.bin" />
</Relationships>
</file>

<file path=xl/worksheets/_rels/sheet24.xml.rels>&#65279;<?xml version="1.0" encoding="utf-8" standalone="yes"?>
<Relationships xmlns="http://schemas.openxmlformats.org/package/2006/relationships">
  <Relationship Id="rId1" Type="http://schemas.openxmlformats.org/officeDocument/2006/relationships/printerSettings" Target="../printerSettings/printerSettings24.bin"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2.xml" />
  <Relationship Id="rId1" Type="http://schemas.openxmlformats.org/officeDocument/2006/relationships/printerSettings" Target="../printerSettings/printerSettings3.bin"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3" Type="http://schemas.openxmlformats.org/officeDocument/2006/relationships/vmlDrawing" Target="../drawings/vmlDrawing4.vml" />
  <Relationship Id="rId2" Type="http://schemas.openxmlformats.org/officeDocument/2006/relationships/drawing" Target="../drawings/drawing3.xml" />
  <Relationship Id="rId1" Type="http://schemas.openxmlformats.org/officeDocument/2006/relationships/printerSettings" Target="../printerSettings/printerSettings4.bin" />
  <Relationship Id="rId4" Type="http://schemas.openxmlformats.org/officeDocument/2006/relationships/comments" Target="../comments4.xml" />
</Relationships>
</file>

<file path=xl/worksheets/_rels/sheet5.xml.rels>&#65279;<?xml version="1.0" encoding="utf-8" standalone="yes"?>
<Relationships xmlns="http://schemas.openxmlformats.org/package/2006/relationships">
  <Relationship Id="rId3" Type="http://schemas.openxmlformats.org/officeDocument/2006/relationships/vmlDrawing" Target="../drawings/vmlDrawing5.vml" />
  <Relationship Id="rId2" Type="http://schemas.openxmlformats.org/officeDocument/2006/relationships/drawing" Target="../drawings/drawing4.xml" />
  <Relationship Id="rId1" Type="http://schemas.openxmlformats.org/officeDocument/2006/relationships/printerSettings" Target="../printerSettings/printerSettings5.bin" />
  <Relationship Id="rId4" Type="http://schemas.openxmlformats.org/officeDocument/2006/relationships/comments" Target="../comments5.xml" />
</Relationships>
</file>

<file path=xl/worksheets/_rels/sheet6.xml.rels>&#65279;<?xml version="1.0" encoding="utf-8" standalone="yes"?>
<Relationships xmlns="http://schemas.openxmlformats.org/package/2006/relationships">
  <Relationship Id="rId3" Type="http://schemas.openxmlformats.org/officeDocument/2006/relationships/vmlDrawing" Target="../drawings/vmlDrawing6.vml" />
  <Relationship Id="rId2" Type="http://schemas.openxmlformats.org/officeDocument/2006/relationships/drawing" Target="../drawings/drawing5.xml" />
  <Relationship Id="rId1" Type="http://schemas.openxmlformats.org/officeDocument/2006/relationships/printerSettings" Target="../printerSettings/printerSettings6.bin" />
  <Relationship Id="rId4" Type="http://schemas.openxmlformats.org/officeDocument/2006/relationships/comments" Target="../comments6.xml" />
</Relationships>
</file>

<file path=xl/worksheets/_rels/sheet7.xml.rels>&#65279;<?xml version="1.0" encoding="utf-8" standalone="yes"?>
<Relationships xmlns="http://schemas.openxmlformats.org/package/2006/relationships">
  <Relationship Id="rId3" Type="http://schemas.openxmlformats.org/officeDocument/2006/relationships/vmlDrawing" Target="../drawings/vmlDrawing7.vml" />
  <Relationship Id="rId2" Type="http://schemas.openxmlformats.org/officeDocument/2006/relationships/drawing" Target="../drawings/drawing6.xml" />
  <Relationship Id="rId1" Type="http://schemas.openxmlformats.org/officeDocument/2006/relationships/printerSettings" Target="../printerSettings/printerSettings7.bin" />
  <Relationship Id="rId4" Type="http://schemas.openxmlformats.org/officeDocument/2006/relationships/comments" Target="../comments7.xml" />
</Relationships>
</file>

<file path=xl/worksheets/_rels/sheet8.xml.rels>&#65279;<?xml version="1.0" encoding="utf-8" standalone="yes"?>
<Relationships xmlns="http://schemas.openxmlformats.org/package/2006/relationships">
  <Relationship Id="rId3" Type="http://schemas.openxmlformats.org/officeDocument/2006/relationships/vmlDrawing" Target="../drawings/vmlDrawing8.vml" />
  <Relationship Id="rId2" Type="http://schemas.openxmlformats.org/officeDocument/2006/relationships/drawing" Target="../drawings/drawing7.xml" />
  <Relationship Id="rId1" Type="http://schemas.openxmlformats.org/officeDocument/2006/relationships/printerSettings" Target="../printerSettings/printerSettings8.bin" />
  <Relationship Id="rId4" Type="http://schemas.openxmlformats.org/officeDocument/2006/relationships/comments" Target="../comments8.xml" />
</Relationships>
</file>

<file path=xl/worksheets/_rels/sheet9.xml.rels>&#65279;<?xml version="1.0" encoding="utf-8" standalone="yes"?>
<Relationships xmlns="http://schemas.openxmlformats.org/package/2006/relationships">
  <Relationship Id="rId3" Type="http://schemas.openxmlformats.org/officeDocument/2006/relationships/vmlDrawing" Target="../drawings/vmlDrawing9.vml" />
  <Relationship Id="rId2" Type="http://schemas.openxmlformats.org/officeDocument/2006/relationships/drawing" Target="../drawings/drawing8.xml" />
  <Relationship Id="rId1" Type="http://schemas.openxmlformats.org/officeDocument/2006/relationships/printerSettings" Target="../printerSettings/printerSettings9.bin" />
  <Relationship Id="rId4" Type="http://schemas.openxmlformats.org/officeDocument/2006/relationships/comments" Target="../comments9.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view="pageBreakPreview" topLeftCell="B33" zoomScale="115" zoomScaleNormal="115" zoomScaleSheetLayoutView="115" workbookViewId="0">
      <selection activeCell="P36" sqref="P36"/>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t="s">
        <v>455</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41</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446</v>
      </c>
      <c r="M40" s="587"/>
      <c r="N40" s="587"/>
      <c r="O40" s="587"/>
      <c r="P40" s="587"/>
      <c r="Q40" s="587"/>
      <c r="R40" s="587"/>
      <c r="S40" s="587"/>
      <c r="T40" s="587"/>
      <c r="U40" s="588"/>
      <c r="W40" s="21"/>
      <c r="X40" s="21"/>
    </row>
    <row r="41" spans="1:25" ht="26.25" customHeight="1" x14ac:dyDescent="0.15">
      <c r="C41" s="86"/>
      <c r="I41" s="25"/>
      <c r="J41" s="25" t="s">
        <v>7</v>
      </c>
      <c r="K41" s="25"/>
      <c r="L41" s="587" t="s">
        <v>447</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448</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449</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2999</v>
      </c>
      <c r="Q49" s="567"/>
      <c r="R49" s="567"/>
      <c r="S49" s="567"/>
      <c r="T49" s="567"/>
      <c r="U49" s="568"/>
    </row>
    <row r="50" spans="3:23" ht="26.25" customHeight="1" x14ac:dyDescent="0.15">
      <c r="C50" s="538" t="s">
        <v>11</v>
      </c>
      <c r="D50" s="539"/>
      <c r="E50" s="540"/>
      <c r="F50" s="549" t="s">
        <v>450</v>
      </c>
      <c r="G50" s="550"/>
      <c r="H50" s="550"/>
      <c r="I50" s="550"/>
      <c r="J50" s="550"/>
      <c r="K50" s="550"/>
      <c r="L50" s="550"/>
      <c r="M50" s="550"/>
      <c r="N50" s="341" t="s">
        <v>172</v>
      </c>
      <c r="O50" s="449"/>
      <c r="P50" s="450"/>
      <c r="Q50" s="553" t="s">
        <v>448</v>
      </c>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119</v>
      </c>
      <c r="G54" s="631"/>
      <c r="H54" s="631"/>
      <c r="I54" s="631"/>
      <c r="J54" s="631"/>
      <c r="K54" s="631"/>
      <c r="L54" s="32" t="s">
        <v>48</v>
      </c>
      <c r="M54" s="32"/>
      <c r="N54" s="635" t="s">
        <v>451</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v>93</v>
      </c>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454</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452</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3</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1046.1000000000001</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3</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1046.1000000000001</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t="s">
        <v>453</v>
      </c>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1046.1000000000001</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t="str">
        <f>+別紙!AA15</f>
        <v>0</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1046.1000000000001</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1046.1000000000001</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0</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1046.1000000000001</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株式会社アストリア</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株式会社アストリア</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株式会社アストリア</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株式会社アストリア</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6"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株式会社アストリア</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2.6</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2.6</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2.6</v>
      </c>
      <c r="P27" s="718"/>
      <c r="Q27" s="718"/>
      <c r="R27" s="718"/>
      <c r="S27" s="49" t="s">
        <v>38</v>
      </c>
      <c r="T27" s="70"/>
      <c r="U27" s="70"/>
      <c r="X27" s="68" t="s">
        <v>39</v>
      </c>
      <c r="Y27" s="71"/>
      <c r="AG27" s="58"/>
      <c r="AH27" s="58"/>
      <c r="AI27" s="58"/>
      <c r="AJ27" s="58"/>
      <c r="AK27" s="668">
        <f>+AG18+O27</f>
        <v>2.6</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2.6</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2.6</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2.6</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2.6</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9" workbookViewId="0">
      <selection activeCell="N32" sqref="N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株式会社アストリア</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株式会社アストリア</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9"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株式会社アストリア</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1042.7</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1042.7</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1042.7</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1042.7</v>
      </c>
      <c r="P27" s="718"/>
      <c r="Q27" s="718"/>
      <c r="R27" s="718"/>
      <c r="S27" s="49" t="s">
        <v>38</v>
      </c>
      <c r="T27" s="70"/>
      <c r="U27" s="70"/>
      <c r="X27" s="68" t="s">
        <v>39</v>
      </c>
      <c r="Y27" s="71"/>
      <c r="AG27" s="58"/>
      <c r="AH27" s="58"/>
      <c r="AI27" s="58"/>
      <c r="AJ27" s="58"/>
      <c r="AK27" s="668">
        <f>+AG18+O27</f>
        <v>1042.7</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1042.7</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1042.7</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1042.7</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1042.7</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株式会社アストリア</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株式会社アストリア</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16"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株式会社アストリア</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株式会社アストリア</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株式会社アストリア</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opLeftCell="A13" zoomScale="80" zoomScaleNormal="80" workbookViewId="0">
      <selection activeCell="P17" sqref="P17"/>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株式会社アストリア</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0.8</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0</v>
      </c>
      <c r="M9" s="377">
        <f>IF(OR(ｷ.紙くず!F24&gt;0,ｷ.紙くず!F24&lt;0),ｷ.紙くず!F24,IF(M$19&gt;0,"0",0))</f>
        <v>0</v>
      </c>
      <c r="N9" s="377">
        <f>IF(OR(ｸ.木くず!F24&gt;0,ｸ.木くず!F24&lt;0),ｸ.木くず!F24,IF(N$19&gt;0,"0",0))</f>
        <v>0</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2.6</v>
      </c>
      <c r="T9" s="377">
        <f>IF(OR(ｾ.ｶﾞﾗｽ･ｺﾝｸﾘ･陶磁器くず!F24&gt;0,ｾ.ｶﾞﾗｽ･ｺﾝｸﾘ･陶磁器くず!F24&lt;0),ｾ.ｶﾞﾗｽ･ｺﾝｸﾘ･陶磁器くず!F24,IF(T$19&gt;0,"0",0))</f>
        <v>0</v>
      </c>
      <c r="U9" s="377">
        <f>IF(OR(ｿ.鉱さい!F24&gt;0,ｿ.鉱さい!F24&lt;0),ｿ.鉱さい!F24,IF(U$19&gt;0,"0",0))</f>
        <v>0</v>
      </c>
      <c r="V9" s="377">
        <f>IF(OR(ﾀ.がれき類!F24&gt;0,ﾀ.がれき類!F24&lt;0),ﾀ.がれき類!F24,IF(V$19&gt;0,"0",0))</f>
        <v>1042.7</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0</v>
      </c>
      <c r="AA9" s="379">
        <f>IF(SUM(G9:Z9)&gt;0,SUM(G9:Z9),IF(AA$19&gt;0,"0",0))</f>
        <v>1046.1000000000001</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f>IF(OR(ｶ.廃ﾌﾟﾗ類!F25&gt;0,ｶ.廃ﾌﾟﾗ類!F25&lt;0),ｶ.廃ﾌﾟﾗ類!F25,IF(L$19&gt;0,"0",0))</f>
        <v>0</v>
      </c>
      <c r="M10" s="380">
        <f>IF(OR(ｷ.紙くず!F25&gt;0,ｷ.紙くず!F25&lt;0),ｷ.紙くず!F25,IF(M$19&gt;0,"0",0))</f>
        <v>0</v>
      </c>
      <c r="N10" s="380">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f>IF(OR(ｶ.廃ﾌﾟﾗ類!F26&gt;0,ｶ.廃ﾌﾟﾗ類!F26&lt;0),ｶ.廃ﾌﾟﾗ類!F26,IF(L$19&gt;0,"0",0))</f>
        <v>0</v>
      </c>
      <c r="M11" s="383">
        <f>IF(OR(ｷ.紙くず!F26&gt;0,ｷ.紙くず!F26&lt;0),ｷ.紙くず!F26,IF(M$19&gt;0,"0",0))</f>
        <v>0</v>
      </c>
      <c r="N11" s="383">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f>IF(OR(ｶ.廃ﾌﾟﾗ類!F27&gt;0,ｶ.廃ﾌﾟﾗ類!F27&lt;0),ｶ.廃ﾌﾟﾗ類!F27,IF(L$19&gt;0,"0",0))</f>
        <v>0</v>
      </c>
      <c r="M12" s="383">
        <f>IF(OR(ｷ.紙くず!F27&gt;0,ｷ.紙くず!F27&lt;0),ｷ.紙くず!F27,IF(M$19&gt;0,"0",0))</f>
        <v>0</v>
      </c>
      <c r="N12" s="383">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f>IF(OR(ｶ.廃ﾌﾟﾗ類!F28&gt;0,ｶ.廃ﾌﾟﾗ類!F28&lt;0),ｶ.廃ﾌﾟﾗ類!F28,IF(L$19&gt;0,"0",0))</f>
        <v>0</v>
      </c>
      <c r="M13" s="383">
        <f>IF(OR(ｷ.紙くず!F28&gt;0,ｷ.紙くず!F28&lt;0),ｷ.紙くず!F28,IF(M$19&gt;0,"0",0))</f>
        <v>0</v>
      </c>
      <c r="N13" s="383">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0.8</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0</v>
      </c>
      <c r="M14" s="383">
        <f>IF(OR(ｷ.紙くず!F29&gt;0,ｷ.紙くず!F29&lt;0),ｷ.紙くず!F29,IF(M$19&gt;0,"0",0))</f>
        <v>0</v>
      </c>
      <c r="N14" s="383">
        <f>IF(OR(ｸ.木くず!F29&gt;0,ｸ.木くず!F29&lt;0),ｸ.木くず!F29,IF(N$19&gt;0,"0",0))</f>
        <v>0</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2.6</v>
      </c>
      <c r="T14" s="383">
        <f>IF(OR(ｾ.ｶﾞﾗｽ･ｺﾝｸﾘ･陶磁器くず!F29&gt;0,ｾ.ｶﾞﾗｽ･ｺﾝｸﾘ･陶磁器くず!F29&lt;0),ｾ.ｶﾞﾗｽ･ｺﾝｸﾘ･陶磁器くず!F29,IF(T$19&gt;0,"0",0))</f>
        <v>0</v>
      </c>
      <c r="U14" s="383">
        <f>IF(OR(ｿ.鉱さい!F29&gt;0,ｿ.鉱さい!F29&lt;0),ｿ.鉱さい!F29,IF(U$19&gt;0,"0",0))</f>
        <v>0</v>
      </c>
      <c r="V14" s="383">
        <f>IF(OR(ﾀ.がれき類!F29&gt;0,ﾀ.がれき類!F29&lt;0),ﾀ.がれき類!F29,IF(V$19&gt;0,"0",0))</f>
        <v>1042.7</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0</v>
      </c>
      <c r="AA14" s="385">
        <f t="shared" si="0"/>
        <v>1046.1000000000001</v>
      </c>
    </row>
    <row r="15" spans="2:27" ht="24" customHeight="1" x14ac:dyDescent="0.15">
      <c r="B15" s="172" t="s">
        <v>228</v>
      </c>
      <c r="C15" s="778" t="s">
        <v>299</v>
      </c>
      <c r="D15" s="778"/>
      <c r="E15" s="778"/>
      <c r="F15" s="779"/>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0</v>
      </c>
      <c r="M15" s="383">
        <f>IF(OR(ｷ.紙くず!F30&gt;0,ｷ.紙くず!F30&lt;0),ｷ.紙くず!F30,IF(M$19&gt;0,"0",0))</f>
        <v>0</v>
      </c>
      <c r="N15" s="383">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t="str">
        <f>IF(OR(ｽ.金属くず!F30&gt;0,ｽ.金属くず!F30&lt;0),ｽ.金属くず!F30,IF(S$19&gt;0,"0",0))</f>
        <v>0</v>
      </c>
      <c r="T15" s="383">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0</v>
      </c>
      <c r="AA15" s="385" t="str">
        <f t="shared" si="0"/>
        <v>0</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0.8</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0</v>
      </c>
      <c r="M16" s="383">
        <f>IF(OR(ｷ.紙くず!F31&gt;0,ｷ.紙くず!F31&lt;0),ｷ.紙くず!F31,IF(M$19&gt;0,"0",0))</f>
        <v>0</v>
      </c>
      <c r="N16" s="383">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2.6</v>
      </c>
      <c r="T16" s="383">
        <f>IF(OR(ｾ.ｶﾞﾗｽ･ｺﾝｸﾘ･陶磁器くず!F31&gt;0,ｾ.ｶﾞﾗｽ･ｺﾝｸﾘ･陶磁器くず!F31&lt;0),ｾ.ｶﾞﾗｽ･ｺﾝｸﾘ･陶磁器くず!F31,IF(T$19&gt;0,"0",0))</f>
        <v>0</v>
      </c>
      <c r="U16" s="383">
        <f>IF(OR(ｿ.鉱さい!F31&gt;0,ｿ.鉱さい!F31&lt;0),ｿ.鉱さい!F31,IF(U$19&gt;0,"0",0))</f>
        <v>0</v>
      </c>
      <c r="V16" s="383">
        <f>IF(OR(ﾀ.がれき類!F31&gt;0,ﾀ.がれき類!F31&lt;0),ﾀ.がれき類!F31,IF(V$19&gt;0,"0",0))</f>
        <v>1042.7</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0</v>
      </c>
      <c r="AA16" s="385">
        <f t="shared" si="0"/>
        <v>1046.1000000000001</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f>IF(OR(ｶ.廃ﾌﾟﾗ類!F32&gt;0,ｶ.廃ﾌﾟﾗ類!F32&lt;0),ｶ.廃ﾌﾟﾗ類!F32,IF(L$19&gt;0,"0",0))</f>
        <v>0</v>
      </c>
      <c r="M17" s="383">
        <f>IF(OR(ｷ.紙くず!F32&gt;0,ｷ.紙くず!F32&lt;0),ｷ.紙くず!F32,IF(M$19&gt;0,"0",0))</f>
        <v>0</v>
      </c>
      <c r="N17" s="383">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f>IF(OR(ｶ.廃ﾌﾟﾗ類!F33&gt;0,ｶ.廃ﾌﾟﾗ類!F33&lt;0),ｶ.廃ﾌﾟﾗ類!F33,IF(L$19&gt;0,"0",0))</f>
        <v>0</v>
      </c>
      <c r="M18" s="386">
        <f>IF(OR(ｷ.紙くず!F33&gt;0,ｷ.紙くず!F33&lt;0),ｷ.紙くず!F33,IF(M$19&gt;0,"0",0))</f>
        <v>0</v>
      </c>
      <c r="N18" s="386">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0.8</v>
      </c>
      <c r="I19" s="389">
        <f t="shared" si="1"/>
        <v>0</v>
      </c>
      <c r="J19" s="389">
        <f t="shared" si="1"/>
        <v>0</v>
      </c>
      <c r="K19" s="389">
        <f t="shared" si="1"/>
        <v>0</v>
      </c>
      <c r="L19" s="389">
        <f t="shared" si="1"/>
        <v>0</v>
      </c>
      <c r="M19" s="389">
        <f t="shared" si="1"/>
        <v>0</v>
      </c>
      <c r="N19" s="389">
        <f t="shared" si="1"/>
        <v>0</v>
      </c>
      <c r="O19" s="389">
        <f t="shared" si="1"/>
        <v>0</v>
      </c>
      <c r="P19" s="389">
        <f t="shared" si="1"/>
        <v>0</v>
      </c>
      <c r="Q19" s="389">
        <f t="shared" si="1"/>
        <v>0</v>
      </c>
      <c r="R19" s="389">
        <f t="shared" si="1"/>
        <v>0</v>
      </c>
      <c r="S19" s="389">
        <f t="shared" si="1"/>
        <v>2.6</v>
      </c>
      <c r="T19" s="389">
        <f t="shared" si="1"/>
        <v>0</v>
      </c>
      <c r="U19" s="389">
        <f t="shared" si="1"/>
        <v>0</v>
      </c>
      <c r="V19" s="389">
        <f t="shared" si="1"/>
        <v>1042.7</v>
      </c>
      <c r="W19" s="389">
        <f t="shared" si="1"/>
        <v>0</v>
      </c>
      <c r="X19" s="389">
        <f t="shared" si="1"/>
        <v>0</v>
      </c>
      <c r="Y19" s="389">
        <f t="shared" si="1"/>
        <v>0</v>
      </c>
      <c r="Z19" s="390">
        <f t="shared" si="1"/>
        <v>0</v>
      </c>
      <c r="AA19" s="391">
        <f t="shared" ref="AA19:AA25" si="2">SUM(G19:Z19)</f>
        <v>1046.1000000000001</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0.8</v>
      </c>
      <c r="I37" s="424">
        <f t="shared" si="8"/>
        <v>0</v>
      </c>
      <c r="J37" s="424">
        <f t="shared" si="8"/>
        <v>0</v>
      </c>
      <c r="K37" s="424">
        <f t="shared" si="8"/>
        <v>0</v>
      </c>
      <c r="L37" s="424">
        <f t="shared" si="8"/>
        <v>0</v>
      </c>
      <c r="M37" s="424">
        <f t="shared" si="8"/>
        <v>0</v>
      </c>
      <c r="N37" s="424">
        <f t="shared" si="8"/>
        <v>0</v>
      </c>
      <c r="O37" s="424">
        <f t="shared" si="8"/>
        <v>0</v>
      </c>
      <c r="P37" s="424">
        <f t="shared" si="8"/>
        <v>0</v>
      </c>
      <c r="Q37" s="424">
        <f t="shared" si="8"/>
        <v>0</v>
      </c>
      <c r="R37" s="424">
        <f t="shared" si="8"/>
        <v>0</v>
      </c>
      <c r="S37" s="424">
        <f t="shared" si="8"/>
        <v>2.6</v>
      </c>
      <c r="T37" s="424">
        <f t="shared" si="8"/>
        <v>0</v>
      </c>
      <c r="U37" s="424">
        <f t="shared" si="8"/>
        <v>0</v>
      </c>
      <c r="V37" s="424">
        <f t="shared" si="8"/>
        <v>1042.7</v>
      </c>
      <c r="W37" s="424">
        <f t="shared" si="8"/>
        <v>0</v>
      </c>
      <c r="X37" s="424">
        <f t="shared" si="8"/>
        <v>0</v>
      </c>
      <c r="Y37" s="424">
        <f t="shared" si="8"/>
        <v>0</v>
      </c>
      <c r="Z37" s="425">
        <f t="shared" si="8"/>
        <v>0</v>
      </c>
      <c r="AA37" s="426">
        <f t="shared" si="4"/>
        <v>1046.1000000000001</v>
      </c>
    </row>
    <row r="38" spans="2:27" ht="24" customHeight="1" x14ac:dyDescent="0.15">
      <c r="B38" s="170"/>
      <c r="C38" s="809"/>
      <c r="D38" s="227"/>
      <c r="E38" s="225" t="s">
        <v>319</v>
      </c>
      <c r="F38" s="443"/>
      <c r="G38" s="415">
        <f t="shared" ref="G38:Z38" si="9">SUM(G39:G41)</f>
        <v>0</v>
      </c>
      <c r="H38" s="415">
        <f t="shared" si="9"/>
        <v>0.8</v>
      </c>
      <c r="I38" s="415">
        <f t="shared" si="9"/>
        <v>0</v>
      </c>
      <c r="J38" s="415">
        <f t="shared" si="9"/>
        <v>0</v>
      </c>
      <c r="K38" s="415">
        <f t="shared" si="9"/>
        <v>0</v>
      </c>
      <c r="L38" s="415">
        <f t="shared" si="9"/>
        <v>0</v>
      </c>
      <c r="M38" s="415">
        <f t="shared" si="9"/>
        <v>0</v>
      </c>
      <c r="N38" s="415">
        <f t="shared" si="9"/>
        <v>0</v>
      </c>
      <c r="O38" s="415">
        <f t="shared" si="9"/>
        <v>0</v>
      </c>
      <c r="P38" s="415">
        <f t="shared" si="9"/>
        <v>0</v>
      </c>
      <c r="Q38" s="415">
        <f t="shared" si="9"/>
        <v>0</v>
      </c>
      <c r="R38" s="415">
        <f t="shared" si="9"/>
        <v>0</v>
      </c>
      <c r="S38" s="415">
        <f t="shared" si="9"/>
        <v>2.6</v>
      </c>
      <c r="T38" s="415">
        <f t="shared" si="9"/>
        <v>0</v>
      </c>
      <c r="U38" s="415">
        <f t="shared" si="9"/>
        <v>0</v>
      </c>
      <c r="V38" s="415">
        <f t="shared" si="9"/>
        <v>1042.7</v>
      </c>
      <c r="W38" s="415">
        <f t="shared" si="9"/>
        <v>0</v>
      </c>
      <c r="X38" s="415">
        <f t="shared" si="9"/>
        <v>0</v>
      </c>
      <c r="Y38" s="415">
        <f t="shared" si="9"/>
        <v>0</v>
      </c>
      <c r="Z38" s="416">
        <f t="shared" si="9"/>
        <v>0</v>
      </c>
      <c r="AA38" s="417">
        <f t="shared" si="4"/>
        <v>1046.1000000000001</v>
      </c>
    </row>
    <row r="39" spans="2:27" ht="24" customHeight="1" x14ac:dyDescent="0.15">
      <c r="B39" s="170"/>
      <c r="C39" s="809"/>
      <c r="D39" s="228"/>
      <c r="E39" s="223"/>
      <c r="F39" s="221" t="s">
        <v>233</v>
      </c>
      <c r="G39" s="418">
        <f>+ｱ.燃え殻!$Z$28</f>
        <v>0</v>
      </c>
      <c r="H39" s="418">
        <f>+ｲ.汚泥!$Z$28</f>
        <v>0.8</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2.6</v>
      </c>
      <c r="T39" s="418">
        <f>+ｾ.ｶﾞﾗｽ･ｺﾝｸﾘ･陶磁器くず!$Z$28</f>
        <v>0</v>
      </c>
      <c r="U39" s="418">
        <f>+ｿ.鉱さい!$Z$28</f>
        <v>0</v>
      </c>
      <c r="V39" s="418">
        <f>+ﾀ.がれき類!$Z$28</f>
        <v>1042.7</v>
      </c>
      <c r="W39" s="418">
        <f>+ﾁ.動物のふん尿!$Z$28</f>
        <v>0</v>
      </c>
      <c r="X39" s="418">
        <f>+ﾂ.動物の死体!$Z$28</f>
        <v>0</v>
      </c>
      <c r="Y39" s="418">
        <f>+ﾃ.ばいじん!$Z$28</f>
        <v>0</v>
      </c>
      <c r="Z39" s="419">
        <f>+ﾄ.混合廃棄物その他!$Z$28</f>
        <v>0</v>
      </c>
      <c r="AA39" s="420">
        <f t="shared" si="4"/>
        <v>1046.1000000000001</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89" t="s">
        <v>349</v>
      </c>
      <c r="E43" s="789"/>
      <c r="F43" s="790"/>
      <c r="G43" s="427">
        <f>+ｱ.燃え殻!$AK$27</f>
        <v>0</v>
      </c>
      <c r="H43" s="427">
        <f>+ｲ.汚泥!$AK$27</f>
        <v>0.8</v>
      </c>
      <c r="I43" s="427">
        <f>+ｳ.廃油!$AK$27</f>
        <v>0</v>
      </c>
      <c r="J43" s="427">
        <f>+ｴ.廃酸!$AK$27</f>
        <v>0</v>
      </c>
      <c r="K43" s="427">
        <f>+ｵ.廃ｱﾙｶﾘ!$AK$27</f>
        <v>0</v>
      </c>
      <c r="L43" s="427">
        <f>+ｶ.廃ﾌﾟﾗ類!$AK$27</f>
        <v>0</v>
      </c>
      <c r="M43" s="427">
        <f>+ｷ.紙くず!$AK$27</f>
        <v>0</v>
      </c>
      <c r="N43" s="427">
        <f>+ｸ.木くず!$AK$27</f>
        <v>0</v>
      </c>
      <c r="O43" s="427">
        <f>+ｹ.繊維くず!$AK$27</f>
        <v>0</v>
      </c>
      <c r="P43" s="427">
        <f>+ｺ.動植物性残さ!$AK$27</f>
        <v>0</v>
      </c>
      <c r="Q43" s="427">
        <f>+ｻ.動物系固形不要物!$AK$27</f>
        <v>0</v>
      </c>
      <c r="R43" s="427">
        <f>+ｼ.ｺﾞﾑくず!$AK$27</f>
        <v>0</v>
      </c>
      <c r="S43" s="427">
        <f>+ｽ.金属くず!$AK$27</f>
        <v>2.6</v>
      </c>
      <c r="T43" s="427">
        <f>+ｾ.ｶﾞﾗｽ･ｺﾝｸﾘ･陶磁器くず!$AK$27</f>
        <v>0</v>
      </c>
      <c r="U43" s="427">
        <f>+ｿ.鉱さい!$AK$27</f>
        <v>0</v>
      </c>
      <c r="V43" s="427">
        <f>+ﾀ.がれき類!$AK$27</f>
        <v>1042.7</v>
      </c>
      <c r="W43" s="427">
        <f>+ﾁ.動物のふん尿!$AK$27</f>
        <v>0</v>
      </c>
      <c r="X43" s="427">
        <f>+ﾂ.動物の死体!$AK$27</f>
        <v>0</v>
      </c>
      <c r="Y43" s="427">
        <f>+ﾃ.ばいじん!$AK$27</f>
        <v>0</v>
      </c>
      <c r="Z43" s="428">
        <f>+ﾄ.混合廃棄物その他!$AK$27</f>
        <v>0</v>
      </c>
      <c r="AA43" s="429">
        <f t="shared" si="4"/>
        <v>1046.1000000000001</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799" t="s">
        <v>237</v>
      </c>
      <c r="F45" s="800"/>
      <c r="G45" s="433">
        <f>+ｱ.燃え殻!$AR$24</f>
        <v>0</v>
      </c>
      <c r="H45" s="433">
        <f>+ｲ.汚泥!$AR$24</f>
        <v>0.8</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2.6</v>
      </c>
      <c r="T45" s="433">
        <f>+ｾ.ｶﾞﾗｽ･ｺﾝｸﾘ･陶磁器くず!$AR$24</f>
        <v>0</v>
      </c>
      <c r="U45" s="433">
        <f>+ｿ.鉱さい!$AR$24</f>
        <v>0</v>
      </c>
      <c r="V45" s="433">
        <f>+ﾀ.がれき類!$AR$24</f>
        <v>1042.7</v>
      </c>
      <c r="W45" s="433">
        <f>+ﾁ.動物のふん尿!$AR$24</f>
        <v>0</v>
      </c>
      <c r="X45" s="433">
        <f>+ﾂ.動物の死体!$AR$24</f>
        <v>0</v>
      </c>
      <c r="Y45" s="433">
        <f>+ﾃ.ばいじん!$AR$24</f>
        <v>0</v>
      </c>
      <c r="Z45" s="434">
        <f>+ﾄ.混合廃棄物その他!$AR$24</f>
        <v>0</v>
      </c>
      <c r="AA45" s="435">
        <f t="shared" si="4"/>
        <v>1046.1000000000001</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1.6</v>
      </c>
      <c r="I55" s="480">
        <f t="shared" si="10"/>
        <v>0</v>
      </c>
      <c r="J55" s="480">
        <f t="shared" si="10"/>
        <v>0</v>
      </c>
      <c r="K55" s="480">
        <f t="shared" si="10"/>
        <v>0</v>
      </c>
      <c r="L55" s="480">
        <f t="shared" si="10"/>
        <v>0</v>
      </c>
      <c r="M55" s="480">
        <f t="shared" si="10"/>
        <v>0</v>
      </c>
      <c r="N55" s="480">
        <f t="shared" si="10"/>
        <v>0</v>
      </c>
      <c r="O55" s="480">
        <f t="shared" si="10"/>
        <v>0</v>
      </c>
      <c r="P55" s="480">
        <f t="shared" si="10"/>
        <v>0</v>
      </c>
      <c r="Q55" s="480">
        <f t="shared" si="10"/>
        <v>0</v>
      </c>
      <c r="R55" s="480">
        <f t="shared" si="10"/>
        <v>0</v>
      </c>
      <c r="S55" s="480">
        <f t="shared" si="10"/>
        <v>5.2</v>
      </c>
      <c r="T55" s="480">
        <f t="shared" si="10"/>
        <v>0</v>
      </c>
      <c r="U55" s="480">
        <f t="shared" si="10"/>
        <v>0</v>
      </c>
      <c r="V55" s="480">
        <f t="shared" si="10"/>
        <v>2085.4</v>
      </c>
      <c r="W55" s="480">
        <f t="shared" si="10"/>
        <v>0</v>
      </c>
      <c r="X55" s="480">
        <f t="shared" si="10"/>
        <v>0</v>
      </c>
      <c r="Y55" s="480">
        <f t="shared" si="10"/>
        <v>0</v>
      </c>
      <c r="Z55" s="480">
        <f t="shared" si="10"/>
        <v>0</v>
      </c>
      <c r="AA55" s="481">
        <f>+AA9+AA19+AA20</f>
        <v>2092.2000000000003</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3"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tabSelected="1" view="pageBreakPreview" topLeftCell="B1" zoomScaleNormal="100" zoomScaleSheetLayoutView="100" workbookViewId="0">
      <selection activeCell="AA84" sqref="AA84"/>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t="str">
        <f>+表紙!P35</f>
        <v>令和 ７年４月１６日</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横浜市鶴見区東寺尾二丁目５番２３号 １階</v>
      </c>
      <c r="M16" s="884"/>
      <c r="N16" s="884"/>
      <c r="O16" s="884"/>
      <c r="P16" s="884"/>
      <c r="Q16" s="884"/>
      <c r="R16" s="884"/>
      <c r="S16" s="884"/>
      <c r="T16" s="884"/>
      <c r="U16" s="282"/>
    </row>
    <row r="17" spans="1:21" ht="26.25" customHeight="1" x14ac:dyDescent="0.15">
      <c r="C17" s="86"/>
      <c r="I17" s="25"/>
      <c r="J17" s="25" t="s">
        <v>7</v>
      </c>
      <c r="K17" s="25"/>
      <c r="L17" s="884" t="str">
        <f>+表紙!L41</f>
        <v>株式会社アストリア　　　　　　　　　　　　　　　　　　　　　　　　　　　　　代表取締役俵千恵子</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045-584-0667</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株式会社アストリア</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2999</v>
      </c>
      <c r="Q25" s="891"/>
      <c r="R25" s="891"/>
      <c r="S25" s="891"/>
      <c r="T25" s="891"/>
      <c r="U25" s="892"/>
    </row>
    <row r="26" spans="1:21" ht="26.25" customHeight="1" x14ac:dyDescent="0.15">
      <c r="C26" s="538" t="s">
        <v>11</v>
      </c>
      <c r="D26" s="539"/>
      <c r="E26" s="540"/>
      <c r="F26" s="906" t="str">
        <f>+表紙!F50</f>
        <v>横浜市鶴見区東寺尾二丁目５番２３号 1階</v>
      </c>
      <c r="G26" s="907"/>
      <c r="H26" s="907"/>
      <c r="I26" s="907"/>
      <c r="J26" s="907"/>
      <c r="K26" s="907"/>
      <c r="L26" s="907"/>
      <c r="M26" s="907"/>
      <c r="N26" s="341" t="s">
        <v>172</v>
      </c>
      <c r="O26"/>
      <c r="P26"/>
      <c r="Q26" s="901" t="str">
        <f>IF(+表紙!Q50="","",+表紙!Q50)</f>
        <v>045-584-0667</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6" t="str">
        <f>IF(COUNTA(表紙!N54)=1,+表紙!N54,"")</f>
        <v>舗装工事</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f>IF(+表紙!N56="","",+表紙!N56)</f>
        <v>93</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t="str">
        <f>IF(+表紙!F61="","",+表紙!F61)</f>
        <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3</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1046.1000000000001</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3</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1046.1000000000001</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工事現場で発生したアスファルト殻・コンクリート殻は、現場にて分別し、産業廃棄物収集運搬許可をえた車両により中間施設まで運搬し、マニフェストにより管理を行う。</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1046.1000000000001</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t="str">
        <f>+表紙!K209</f>
        <v>0</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1046.1000000000001</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1046.1000000000001</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0</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1046.1000000000001</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9" zoomScaleNormal="100" workbookViewId="0">
      <selection activeCell="F28" sqref="F28:G2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株式会社アストリア</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0.8</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0.8</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0.8</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0.8</v>
      </c>
      <c r="P27" s="718"/>
      <c r="Q27" s="718"/>
      <c r="R27" s="718"/>
      <c r="S27" s="49" t="s">
        <v>38</v>
      </c>
      <c r="T27" s="70"/>
      <c r="U27" s="70"/>
      <c r="X27" s="68" t="s">
        <v>39</v>
      </c>
      <c r="Y27" s="71"/>
      <c r="AG27" s="58"/>
      <c r="AH27" s="58"/>
      <c r="AI27" s="58"/>
      <c r="AJ27" s="58"/>
      <c r="AK27" s="668">
        <f>+AG18+O27</f>
        <v>0.8</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0.8</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0.8</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0.8</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0.8</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株式会社アストリア</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株式会社アストリア</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株式会社アストリア</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株式会社アストリア</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株式会社アストリア</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株式会社アストリア</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