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8_{9B8348F8-6638-4F05-A57C-DFD72ACF0C8B}" xr6:coauthVersionLast="47" xr6:coauthVersionMax="47" xr10:uidLastSave="{00000000-0000-0000-0000-000000000000}"/>
  <bookViews>
    <workbookView xWindow="390" yWindow="540" windowWidth="27690" windowHeight="14820" tabRatio="86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state="hidden" r:id="rId11"/>
    <sheet name="ｻ.動物系固形不要物" sheetId="89" state="hidden"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state="hidden" r:id="rId18"/>
    <sheet name="ﾂ.動物の死体" sheetId="91" state="hidden"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<sst xmlns="http://schemas.openxmlformats.org/spreadsheetml/2006/main" count="3305" uniqueCount="472">
  <si>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</si>
  <si>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</si>
  <si>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</si>
  <si>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</si>
  <si>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</si>
  <si>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</si>
  <si>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</si>
  <si>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</si>
  <si>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</si>
  <si>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</si>
  <si>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</si>
  <si>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</si>
  <si>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</si>
  <si>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</si>
  <si>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</si>
  <si>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</si>
  <si>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</si>
  <si>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</si>
  <si>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</si>
  <si>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</si>
  <si>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</si>
  <si>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</si>
  <si>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</si>
  <si>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</si>
  <si>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</si>
  <si>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</si>
  <si>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</si>
  <si>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</si>
  <si>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</si>
  <si>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</si>
  <si>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</si>
  <si>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</si>
  <si>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</si>
  <si>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</si>
  <si>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</si>
  <si>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</si>
  <si>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</si>
  <si>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</si>
  <si>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</si>
  <si>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</si>
  <si>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</si>
  <si>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</si>
  <si>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</si>
  <si>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</si>
  <si>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</si>
  <si>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</si>
  <si>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</si>
  <si>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</si>
  <si>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</si>
  <si>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</si>
  <si>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</si>
  <si>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</si>
  <si>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</si>
  <si>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</si>
  <si>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</si>
  <si>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</si>
  <si>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</si>
  <si>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</si>
  <si>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</si>
  <si>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</si>
  <si>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</si>
  <si>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</si>
  <si>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</si>
  <si>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</si>
  <si>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</si>
  <si>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</si>
  <si>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</si>
  <si>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</si>
  <si>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</si>
  <si>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</si>
  <si>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</si>
  <si>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</si>
  <si>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</si>
  <si>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</si>
  <si>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</si>
  <si>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</si>
  <si>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</si>
  <si>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</si>
  <si>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</si>
  <si>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</si>
  <si>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</si>
  <si>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</si>
  <si>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</si>
  <si>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</si>
  <si>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</si>
  <si>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</si>
  <si>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</si>
  <si>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</si>
  <si>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</si>
  <si>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</si>
  <si>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</si>
  <si>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</si>
  <si>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</si>
  <si>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</si>
  <si>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</si>
  <si>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</si>
  <si>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</si>
  <si>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</si>
  <si>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</si>
  <si>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</si>
  <si>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</si>
  <si>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</si>
  <si>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</si>
  <si>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</si>
  <si>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</si>
  <si>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</si>
  <si>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</si>
  <si>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</si>
  <si>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</si>
  <si>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</si>
  <si>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</si>
  <si>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</si>
  <si>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</si>
  <si>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</si>
  <si>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</si>
  <si>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</si>
  <si>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</si>
  <si>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</si>
  <si>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</si>
  <si>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</si>
  <si>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</si>
  <si>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</si>
  <si>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</si>
  <si>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</si>
  <si>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</si>
  <si>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</si>
  <si>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</si>
  <si>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</si>
  <si>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</si>
  <si>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</si>
  <si>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</si>
  <si>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</si>
  <si>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</si>
  <si>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</si>
  <si>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</si>
  <si>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</si>
  <si>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</si>
  <si>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</si>
  <si>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</si>
  <si>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</si>
  <si>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</si>
  <si>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</si>
  <si>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</si>
  <si>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</si>
  <si>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</si>
  <si>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</si>
  <si>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</si>
  <si>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</si>
  <si>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</si>
  <si>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</si>
  <si>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</si>
  <si>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</si>
  <si>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</si>
  <si>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</si>
  <si>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</si>
  <si>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</si>
  <si>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</si>
  <si>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</si>
  <si>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</si>
  <si>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</si>
  <si>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</si>
  <si>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</si>
  <si>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</si>
  <si>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</si>
  <si>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</si>
  <si>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</si>
  <si>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</si>
  <si>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</si>
  <si>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</si>
  <si>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</si>
  <si>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</si>
  <si>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</si>
  <si>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</si>
  <si>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</si>
  <si>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</si>
  <si>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</si>
  <si>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</si>
  <si>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</si>
  <si>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</si>
  <si>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</si>
  <si>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</si>
  <si>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</si>
  <si>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</si>
  <si>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</si>
  <si>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</si>
  <si>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</si>
  <si>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</si>
  <si>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</si>
  <si>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</si>
  <si>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</si>
  <si>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</si>
  <si>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</si>
  <si>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</si>
  <si>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</si>
  <si>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</si>
  <si>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</si>
  <si>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</si>
  <si>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</si>
  <si>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</si>
  <si>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</si>
  <si>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</si>
  <si>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</si>
  <si>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</si>
  <si>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</si>
  <si>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</si>
  <si>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</si>
  <si>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</si>
  <si>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</si>
  <si>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</si>
  <si>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</si>
  <si>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</si>
  <si>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</si>
  <si>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</si>
  <si>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</si>
  <si>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</si>
  <si>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</si>
  <si>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</si>
  <si>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</si>
  <si>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</si>
  <si>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</si>
  <si>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</si>
  <si>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</si>
  <si>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</si>
  <si>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</si>
  <si>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</si>
  <si>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</si>
  <si>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</si>
  <si>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</si>
  <si>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</si>
  <si>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</si>
  <si>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</si>
  <si>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</si>
  <si>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</si>
  <si>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</si>
  <si>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</si>
  <si>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</si>
  <si>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</si>
  <si>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</si>
  <si>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</si>
  <si>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</si>
  <si>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</si>
  <si>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</si>
  <si>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</si>
  <si>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</si>
  <si>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</si>
  <si>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</si>
  <si>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</si>
  <si>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</si>
  <si>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</si>
  <si>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</si>
  <si>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</si>
  <si>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</si>
  <si>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</si>
  <si>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</si>
  <si>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</si>
  <si>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</si>
  <si>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</si>
  <si>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</si>
  <si>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</si>
  <si>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</si>
  <si>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</si>
  <si>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</si>
  <si>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</si>
  <si>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</si>
  <si>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</si>
  <si>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</si>
  <si>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</si>
  <si>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</si>
  <si>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</si>
  <si>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</si>
  <si>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</si>
  <si>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</si>
  <si>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</si>
  <si>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</si>
  <si>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</si>
  <si>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</si>
  <si>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</si>
  <si>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</si>
  <si>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</si>
  <si>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</si>
  <si>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</si>
  <si>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</si>
  <si>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</si>
  <si>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</si>
  <si>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</si>
  <si>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</si>
  <si>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</si>
  <si>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</si>
  <si>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</si>
  <si>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</si>
  <si>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</si>
  <si>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</si>
  <si>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</si>
  <si>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</si>
  <si>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</si>
  <si>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</si>
  <si>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</si>
  <si>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</si>
  <si>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</si>
  <si>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</si>
  <si>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</si>
  <si>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</si>
  <si>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</si>
  <si>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</si>
  <si>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</si>
  <si>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</si>
  <si>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</si>
  <si>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</si>
  <si>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</si>
  <si>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</si>
  <si>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</si>
  <si>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</si>
  <si>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</si>
  <si>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</si>
  <si>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</si>
  <si>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</si>
  <si>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</si>
  <si>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</si>
  <si>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</si>
  <si>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</si>
  <si>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</si>
  <si>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</si>
  <si>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</si>
  <si>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</si>
  <si>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</si>
  <si>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</si>
  <si>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</si>
  <si>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</si>
  <si>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</si>
  <si>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</si>
  <si>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</si>
  <si>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</si>
  <si>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</si>
  <si>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</si>
  <si>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</si>
  <si>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</si>
  <si>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</si>
  <si>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</si>
  <si>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</si>
  <si>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</si>
  <si>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</si>
  <si>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</si>
  <si>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</si>
  <si>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</si>
  <si>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</si>
  <si>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</si>
  <si>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</si>
  <si>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</si>
  <si>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</si>
  <si>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</si>
  <si>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</si>
  <si>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</si>
  <si>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</si>
  <si>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</si>
  <si>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</si>
  <si>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</si>
  <si>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</si>
  <si>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</si>
  <si>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</si>
  <si>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</si>
  <si>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</si>
  <si>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</si>
  <si>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</si>
  <si>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</si>
  <si>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</si>
  <si>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</si>
  <si>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</si>
  <si>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</si>
  <si>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</si>
  <si>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</si>
  <si>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</si>
  <si>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</si>
  <si>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</si>
  <si>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</si>
  <si>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</si>
  <si>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</si>
  <si>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</si>
  <si>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</si>
  <si>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</si>
  <si>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</si>
  <si>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</si>
  <si>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</si>
  <si>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</si>
  <si>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</si>
  <si>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</si>
  <si>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</si>
  <si>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</si>
  <si>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</si>
  <si>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</si>
  <si>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</si>
  <si>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</si>
  <si>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</si>
  <si>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</si>
  <si>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</si>
  <si>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</si>
  <si>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</si>
  <si>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</si>
  <si>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</si>
  <si>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</si>
  <si>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</si>
  <si>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</si>
  <si>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</si>
  <si>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</si>
  <si>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</si>
  <si>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</si>
  <si>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</si>
  <si>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</si>
  <si>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</si>
  <si>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</si>
  <si>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</si>
  <si>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</si>
  <si>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</si>
  <si>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</si>
  <si>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</si>
  <si>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</si>
  <si>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</si>
  <si>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</si>
  <si>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</si>
  <si>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</si>
  <si>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</si>
  <si>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</si>
  <si>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</si>
  <si>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</si>
  <si>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</si>
  <si>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</si>
  <si>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</si>
  <si>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</si>
  <si>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</si>
  <si>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</si>
  <si>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</si>
  <si>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</si>
  <si>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</si>
  <si>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</si>
  <si>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</si>
  <si>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</si>
  <si>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</si>
  <si>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</si>
  <si>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</si>
  <si>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</si>
  <si>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</si>
  <si>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</si>
  <si>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</si>
  <si>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</si>
  <si>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</si>
  <si>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</si>
  <si>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</si>
  <si>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</si>
  <si>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</si>
  <si>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</si>
  <si>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</si>
  <si>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</si>
  <si>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</si>
  <si>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</si>
  <si>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</si>
  <si>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</si>
  <si>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</si>
  <si>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</si>
  <si>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</si>
  <si>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</si>
  <si>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</si>
  <si>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</si>
  <si>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</si>
  <si>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</si>
  <si>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東京都港区海岸1-14-22</t>
    <rPh sb="0" eb="14">
      <t>ト</t>
    </rPh>
    <phoneticPr fontId="3"/>
  </si>
  <si>
    <t>ＮＸ商事株式会社　代表取締役社長　青木　進</t>
    <rPh sb="0" eb="8">
      <t>エ</t>
    </rPh>
    <rPh sb="9" eb="16">
      <t>ダイヒョウトリシマリヤクシャチョウ</t>
    </rPh>
    <rPh sb="17" eb="19">
      <t>アオキ</t>
    </rPh>
    <rPh sb="20" eb="21">
      <t>ススム</t>
    </rPh>
    <phoneticPr fontId="3"/>
  </si>
  <si>
    <t>０３－６７３４－８８００</t>
    <phoneticPr fontId="3"/>
  </si>
  <si>
    <t>ＮＸ商事株式会社　不動産営業部</t>
    <rPh sb="0" eb="8">
      <t>エ</t>
    </rPh>
    <rPh sb="9" eb="15">
      <t>フ</t>
    </rPh>
    <phoneticPr fontId="3"/>
  </si>
  <si>
    <t>03-6734-8784</t>
    <phoneticPr fontId="3"/>
  </si>
  <si>
    <t>建設業</t>
    <rPh sb="0" eb="3">
      <t>ケンセツギョウ</t>
    </rPh>
    <phoneticPr fontId="3"/>
  </si>
  <si>
    <t>２６８６名</t>
    <rPh sb="4" eb="5">
      <t>メイ</t>
    </rPh>
    <phoneticPr fontId="3"/>
  </si>
  <si>
    <t>○</t>
  </si>
  <si>
    <t>令和 7 年 6  月  23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</si>
</sst>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16" zoomScaleNormal="100" zoomScaleSheetLayoutView="100" workbookViewId="0">
      <selection activeCell="R30" sqref="R3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470</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471</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463</v>
      </c>
      <c r="K39" s="575"/>
      <c r="L39" s="576"/>
      <c r="M39" s="576"/>
      <c r="N39" s="576"/>
      <c r="O39" s="577"/>
      <c r="Q39" s="24"/>
      <c r="R39" s="99"/>
    </row>
    <row r="40" spans="1:19" ht="26.25" customHeight="1">
      <c r="C40" s="88"/>
      <c r="D40" s="28"/>
      <c r="E40" s="28"/>
      <c r="F40" s="28"/>
      <c r="G40" s="28"/>
      <c r="H40" s="29" t="s">
        <v>7</v>
      </c>
      <c r="I40" s="29"/>
      <c r="J40" s="575" t="s">
        <v>464</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465</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2998</v>
      </c>
      <c r="N48" s="602"/>
      <c r="O48" s="603"/>
    </row>
    <row r="49" spans="3:21" ht="18" customHeight="1">
      <c r="C49" s="552" t="s">
        <v>11</v>
      </c>
      <c r="D49" s="584"/>
      <c r="E49" s="585"/>
      <c r="F49" s="571" t="s">
        <v>463</v>
      </c>
      <c r="G49" s="572"/>
      <c r="H49" s="572"/>
      <c r="I49" s="572"/>
      <c r="J49" s="572"/>
      <c r="K49" s="572"/>
      <c r="L49" s="463" t="s">
        <v>172</v>
      </c>
      <c r="M49" s="466"/>
      <c r="N49" s="604" t="s">
        <v>467</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4443</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469</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0.1</v>
      </c>
      <c r="I63" s="292" t="s">
        <v>4</v>
      </c>
      <c r="J63" s="623" t="s">
        <v>324</v>
      </c>
      <c r="K63" s="624"/>
      <c r="L63" s="625"/>
      <c r="M63" s="621">
        <f>+別紙!AA14</f>
        <v>0.1</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t="str">
        <f>+別紙!AA16</f>
        <v>0</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ＮＸ商事株式会社　不動産営業部</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2" zoomScaleNormal="100" workbookViewId="0">
      <selection activeCell="AL25" sqref="AL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Z9" sqref="Z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ＮＸ商事株式会社　不動産営業部</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0.1</v>
      </c>
      <c r="AA9" s="394">
        <f>IF(SUM(G9:Z9)&gt;0,SUM(G9:Z9),IF(AA$19&gt;0,"0",0))</f>
        <v>0.1</v>
      </c>
    </row>
    <row r="10" spans="2:27" ht="20.45" customHeight="1">
      <c r="B10" s="184" t="s">
        <v>352</v>
      </c>
      <c r="C10" s="796" t="s">
        <v>320</v>
      </c>
      <c r="D10" s="796"/>
      <c r="E10" s="796"/>
      <c r="F10" s="797"/>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0.1</v>
      </c>
      <c r="AA14" s="400">
        <f t="shared" si="0"/>
        <v>0.1</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t="str">
        <f t="shared" si="0"/>
        <v>0</v>
      </c>
    </row>
    <row r="17" spans="2:27" ht="20.45" customHeight="1">
      <c r="B17" s="184"/>
      <c r="C17" s="798" t="s">
        <v>428</v>
      </c>
      <c r="D17" s="798"/>
      <c r="E17" s="798"/>
      <c r="F17" s="799"/>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0</v>
      </c>
      <c r="I19" s="404">
        <f t="shared" si="1"/>
        <v>0</v>
      </c>
      <c r="J19" s="404">
        <f t="shared" si="1"/>
        <v>0</v>
      </c>
      <c r="K19" s="404">
        <f t="shared" si="1"/>
        <v>0</v>
      </c>
      <c r="L19" s="404">
        <f t="shared" si="1"/>
        <v>0</v>
      </c>
      <c r="M19" s="404">
        <f t="shared" si="1"/>
        <v>0</v>
      </c>
      <c r="N19" s="404">
        <f t="shared" si="1"/>
        <v>0</v>
      </c>
      <c r="O19" s="404">
        <f t="shared" si="1"/>
        <v>0</v>
      </c>
      <c r="P19" s="404">
        <f t="shared" si="1"/>
        <v>0</v>
      </c>
      <c r="Q19" s="404">
        <f t="shared" si="1"/>
        <v>0</v>
      </c>
      <c r="R19" s="404">
        <f t="shared" si="1"/>
        <v>0</v>
      </c>
      <c r="S19" s="404">
        <f t="shared" si="1"/>
        <v>0</v>
      </c>
      <c r="T19" s="404">
        <f t="shared" si="1"/>
        <v>0</v>
      </c>
      <c r="U19" s="404">
        <f t="shared" si="1"/>
        <v>0</v>
      </c>
      <c r="V19" s="404">
        <f t="shared" si="1"/>
        <v>0</v>
      </c>
      <c r="W19" s="404">
        <f t="shared" si="1"/>
        <v>0</v>
      </c>
      <c r="X19" s="404">
        <f t="shared" si="1"/>
        <v>0</v>
      </c>
      <c r="Y19" s="404">
        <f t="shared" si="1"/>
        <v>0</v>
      </c>
      <c r="Z19" s="405">
        <f t="shared" si="1"/>
        <v>0.1</v>
      </c>
      <c r="AA19" s="406">
        <f t="shared" ref="AA19:AA25" si="2">SUM(G19:Z19)</f>
        <v>0.1</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0</v>
      </c>
      <c r="M41" s="440">
        <f t="shared" si="8"/>
        <v>0</v>
      </c>
      <c r="N41" s="440">
        <f t="shared" si="8"/>
        <v>0</v>
      </c>
      <c r="O41" s="440">
        <f t="shared" si="8"/>
        <v>0</v>
      </c>
      <c r="P41" s="440">
        <f t="shared" si="8"/>
        <v>0</v>
      </c>
      <c r="Q41" s="440">
        <f t="shared" si="8"/>
        <v>0</v>
      </c>
      <c r="R41" s="440">
        <f t="shared" si="8"/>
        <v>0</v>
      </c>
      <c r="S41" s="440">
        <f t="shared" si="8"/>
        <v>0</v>
      </c>
      <c r="T41" s="440">
        <f t="shared" si="8"/>
        <v>0</v>
      </c>
      <c r="U41" s="440">
        <f t="shared" si="8"/>
        <v>0</v>
      </c>
      <c r="V41" s="440">
        <f t="shared" si="8"/>
        <v>0</v>
      </c>
      <c r="W41" s="440">
        <f t="shared" si="8"/>
        <v>0</v>
      </c>
      <c r="X41" s="440">
        <f t="shared" si="8"/>
        <v>0</v>
      </c>
      <c r="Y41" s="440">
        <f t="shared" si="8"/>
        <v>0</v>
      </c>
      <c r="Z41" s="441">
        <f t="shared" si="8"/>
        <v>0.1</v>
      </c>
      <c r="AA41" s="442">
        <f t="shared" si="4"/>
        <v>0.1</v>
      </c>
    </row>
    <row r="42" spans="2:27" ht="20.45"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0</v>
      </c>
      <c r="U42" s="431">
        <f t="shared" si="9"/>
        <v>0</v>
      </c>
      <c r="V42" s="431">
        <f t="shared" si="9"/>
        <v>0</v>
      </c>
      <c r="W42" s="431">
        <f t="shared" si="9"/>
        <v>0</v>
      </c>
      <c r="X42" s="431">
        <f t="shared" si="9"/>
        <v>0</v>
      </c>
      <c r="Y42" s="431">
        <f t="shared" si="9"/>
        <v>0</v>
      </c>
      <c r="Z42" s="432">
        <f t="shared" si="9"/>
        <v>0.1</v>
      </c>
      <c r="AA42" s="433">
        <f t="shared" si="4"/>
        <v>0.1</v>
      </c>
    </row>
    <row r="43" spans="2:27" ht="20.45"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0.1</v>
      </c>
      <c r="AA43" s="436">
        <f t="shared" si="4"/>
        <v>0.1</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0</v>
      </c>
      <c r="I47" s="443">
        <f>+ｳ.廃油!$AL$27</f>
        <v>0</v>
      </c>
      <c r="J47" s="443">
        <f>+ｴ.廃酸!$AL$27</f>
        <v>0</v>
      </c>
      <c r="K47" s="443">
        <f>+ｵ.廃ｱﾙｶﾘ!$AL$27</f>
        <v>0</v>
      </c>
      <c r="L47" s="443">
        <f>+ｶ.廃ﾌﾟﾗ類!$AL$27</f>
        <v>0</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0</v>
      </c>
      <c r="W47" s="443">
        <f>+ﾁ.動物のふん尿!$AL$27</f>
        <v>0</v>
      </c>
      <c r="X47" s="443">
        <f>+ﾂ.動物の死体!$AL$27</f>
        <v>0</v>
      </c>
      <c r="Y47" s="443">
        <f>+ﾃ.ばいじん!$AL$27</f>
        <v>0</v>
      </c>
      <c r="Z47" s="444">
        <f>+ﾄ.混合廃棄物その他!$AL$27</f>
        <v>0.1</v>
      </c>
      <c r="AA47" s="445">
        <f t="shared" si="4"/>
        <v>0.1</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0</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0.1</v>
      </c>
      <c r="AA49" s="519">
        <f t="shared" si="4"/>
        <v>0.1</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0</v>
      </c>
      <c r="M63" s="501">
        <f t="shared" si="10"/>
        <v>0</v>
      </c>
      <c r="N63" s="501">
        <f t="shared" si="10"/>
        <v>0</v>
      </c>
      <c r="O63" s="501">
        <f t="shared" si="10"/>
        <v>0</v>
      </c>
      <c r="P63" s="501">
        <f t="shared" si="10"/>
        <v>0</v>
      </c>
      <c r="Q63" s="501">
        <f t="shared" si="10"/>
        <v>0</v>
      </c>
      <c r="R63" s="501">
        <f t="shared" si="10"/>
        <v>0</v>
      </c>
      <c r="S63" s="501">
        <f t="shared" si="10"/>
        <v>0</v>
      </c>
      <c r="T63" s="501">
        <f t="shared" si="10"/>
        <v>0</v>
      </c>
      <c r="U63" s="501">
        <f t="shared" si="10"/>
        <v>0</v>
      </c>
      <c r="V63" s="501">
        <f t="shared" si="10"/>
        <v>0</v>
      </c>
      <c r="W63" s="501">
        <f t="shared" si="10"/>
        <v>0</v>
      </c>
      <c r="X63" s="501">
        <f t="shared" si="10"/>
        <v>0</v>
      </c>
      <c r="Y63" s="501">
        <f t="shared" si="10"/>
        <v>0</v>
      </c>
      <c r="Z63" s="501">
        <f t="shared" si="10"/>
        <v>0.2</v>
      </c>
      <c r="AA63" s="502">
        <f>+AA9+AA19+AA20</f>
        <v>0.2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23"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6  月  23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東京都港区海岸1-14-22</v>
      </c>
      <c r="K16" s="896"/>
      <c r="L16" s="897"/>
      <c r="M16" s="897"/>
      <c r="N16" s="897"/>
      <c r="O16" s="898"/>
    </row>
    <row r="17" spans="1:48" ht="26.25" customHeight="1">
      <c r="C17" s="248"/>
      <c r="D17" s="249"/>
      <c r="E17" s="249"/>
      <c r="F17" s="249"/>
      <c r="G17" s="249"/>
      <c r="H17" s="253" t="s">
        <v>7</v>
      </c>
      <c r="I17" s="253"/>
      <c r="J17" s="896" t="str">
        <f>+表紙!J40</f>
        <v>ＮＸ商事株式会社　代表取締役社長　青木　進</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０３－６７３４－８８００</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ＮＸ商事株式会社　不動産営業部</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2998</v>
      </c>
      <c r="N25" s="882"/>
      <c r="O25" s="883"/>
    </row>
    <row r="26" spans="1:48" ht="18" customHeight="1">
      <c r="C26" s="862" t="s">
        <v>11</v>
      </c>
      <c r="D26" s="863"/>
      <c r="E26" s="864"/>
      <c r="F26" s="856" t="str">
        <f>+表紙!F49</f>
        <v>東京都港区海岸1-14-22</v>
      </c>
      <c r="G26" s="857"/>
      <c r="H26" s="857"/>
      <c r="I26" s="857"/>
      <c r="J26" s="857"/>
      <c r="K26" s="857"/>
      <c r="L26" s="139" t="s">
        <v>172</v>
      </c>
      <c r="M26" s="258"/>
      <c r="N26" s="860" t="str">
        <f>IF(+表紙!N49="","",+表紙!N49)</f>
        <v>03-6734-8784</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建設業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4443</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２６８６名</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0.1</v>
      </c>
      <c r="I40" s="292" t="s">
        <v>4</v>
      </c>
      <c r="J40" s="623" t="s">
        <v>324</v>
      </c>
      <c r="K40" s="624"/>
      <c r="L40" s="625"/>
      <c r="M40" s="841">
        <f>+表紙!M63</f>
        <v>0.1</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t="str">
        <f>+表紙!M65</f>
        <v>0</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t="str">
        <f>IF(SUM(F12,F15)&gt;0,SUM(P12,P21,AH9,AS24,AS27,AS31)/SUM(F12,F15)*100,"")</f>
        <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t="str">
        <f>IF(SUM(F12,F15)&gt;0,SUM(P21,AS27,AS31,AU9,AU20)/SUM(F12,F15)*100,"")</f>
        <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ＮＸ商事株式会社　不動産営業部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2025-06-25T02:30:36Z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