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EC73F65E-7B6E-480E-951D-C7B2B462ECBA}"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<sst xmlns="http://schemas.openxmlformats.org/spreadsheetml/2006/main" count="3173" uniqueCount="462">
  <si>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</si>
  <si>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</si>
  <si>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</si>
  <si>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</si>
  <si>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</si>
  <si>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</si>
  <si>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</si>
  <si>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</si>
  <si>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</si>
  <si>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</si>
  <si>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</si>
  <si>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</si>
  <si>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</si>
  <si>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</si>
  <si>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</si>
  <si>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</si>
  <si>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</si>
  <si>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</si>
  <si>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</si>
  <si>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</si>
  <si>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</si>
  <si>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</si>
  <si>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</si>
  <si>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</si>
  <si>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</si>
  <si>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</si>
  <si>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</si>
  <si>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</si>
  <si>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</si>
  <si>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</si>
  <si>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</si>
  <si>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</si>
  <si>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</si>
  <si>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</si>
  <si>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</si>
  <si>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</si>
  <si>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</si>
  <si>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</si>
  <si>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</si>
  <si>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</si>
  <si>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</si>
  <si>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</si>
  <si>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</si>
  <si>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</si>
  <si>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</si>
  <si>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</si>
  <si>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</si>
  <si>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</si>
  <si>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</si>
  <si>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</si>
  <si>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</si>
  <si>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</si>
  <si>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</si>
  <si>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</si>
  <si>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</si>
  <si>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</si>
  <si>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</si>
  <si>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</si>
  <si>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</si>
  <si>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</si>
  <si>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</si>
  <si>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</si>
  <si>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</si>
  <si>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</si>
  <si>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</si>
  <si>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</si>
  <si>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</si>
  <si>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</si>
  <si>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</si>
  <si>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</si>
  <si>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</si>
  <si>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</si>
  <si>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</si>
  <si>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</si>
  <si>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</si>
  <si>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</si>
  <si>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</si>
  <si>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</si>
  <si>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</si>
  <si>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</si>
  <si>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</si>
  <si>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</si>
  <si>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</si>
  <si>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</si>
  <si>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</si>
  <si>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</si>
  <si>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</si>
  <si>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</si>
  <si>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</si>
  <si>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</si>
  <si>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</si>
  <si>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</si>
  <si>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</si>
  <si>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</si>
  <si>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</si>
  <si>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</si>
  <si>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</si>
  <si>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</si>
  <si>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</si>
  <si>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</si>
  <si>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</si>
  <si>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</si>
  <si>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</si>
  <si>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</si>
  <si>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</si>
  <si>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</si>
  <si>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</si>
  <si>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</si>
  <si>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</si>
  <si>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</si>
  <si>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</si>
  <si>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</si>
  <si>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</si>
  <si>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</si>
  <si>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</si>
  <si>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</si>
  <si>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</si>
  <si>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</si>
  <si>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</si>
  <si>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</si>
  <si>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</si>
  <si>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</si>
  <si>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</si>
  <si>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</si>
  <si>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</si>
  <si>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</si>
  <si>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</si>
  <si>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</si>
  <si>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</si>
  <si>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</si>
  <si>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</si>
  <si>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</si>
  <si>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</si>
  <si>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</si>
  <si>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</si>
  <si>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</si>
  <si>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</si>
  <si>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</si>
  <si>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</si>
  <si>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</si>
  <si>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</si>
  <si>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</si>
  <si>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</si>
  <si>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</si>
  <si>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</si>
  <si>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</si>
  <si>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</si>
  <si>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</si>
  <si>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</si>
  <si>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</si>
  <si>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</si>
  <si>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</si>
  <si>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</si>
  <si>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</si>
  <si>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</si>
  <si>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</si>
  <si>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</si>
  <si>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</si>
  <si>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</si>
  <si>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</si>
  <si>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</si>
  <si>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</si>
  <si>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</si>
  <si>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</si>
  <si>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</si>
  <si>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</si>
  <si>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</si>
  <si>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</si>
  <si>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</si>
  <si>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</si>
  <si>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</si>
  <si>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</si>
  <si>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</si>
  <si>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</si>
  <si>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</si>
  <si>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</si>
  <si>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</si>
  <si>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</si>
  <si>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</si>
  <si>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</si>
  <si>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</si>
  <si>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</si>
  <si>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</si>
  <si>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</si>
  <si>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</si>
  <si>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</si>
  <si>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</si>
  <si>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</si>
  <si>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</si>
  <si>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</si>
  <si>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</si>
  <si>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</si>
  <si>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</si>
  <si>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</si>
  <si>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</si>
  <si>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</si>
  <si>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</si>
  <si>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</si>
  <si>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</si>
  <si>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</si>
  <si>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</si>
  <si>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</si>
  <si>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</si>
  <si>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</si>
  <si>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</si>
  <si>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</si>
  <si>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</si>
  <si>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</si>
  <si>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</si>
  <si>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</si>
  <si>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</si>
  <si>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</si>
  <si>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</si>
  <si>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</si>
  <si>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</si>
  <si>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</si>
  <si>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</si>
  <si>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</si>
  <si>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</si>
  <si>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</si>
  <si>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</si>
  <si>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</si>
  <si>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</si>
  <si>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</si>
  <si>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</si>
  <si>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</si>
  <si>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</si>
  <si>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</si>
  <si>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</si>
  <si>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</si>
  <si>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</si>
  <si>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</si>
  <si>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</si>
  <si>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</si>
  <si>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</si>
  <si>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</si>
  <si>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</si>
  <si>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</si>
  <si>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</si>
  <si>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</si>
  <si>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</si>
  <si>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</si>
  <si>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</si>
  <si>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</si>
  <si>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</si>
  <si>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</si>
  <si>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</si>
  <si>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</si>
  <si>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</si>
  <si>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</si>
  <si>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</si>
  <si>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</si>
  <si>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</si>
  <si>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</si>
  <si>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</si>
  <si>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</si>
  <si>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</si>
  <si>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</si>
  <si>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</si>
  <si>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</si>
  <si>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</si>
  <si>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</si>
  <si>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</si>
  <si>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</si>
  <si>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</si>
  <si>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</si>
  <si>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</si>
  <si>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</si>
  <si>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</si>
  <si>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</si>
  <si>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</si>
  <si>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</si>
  <si>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</si>
  <si>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</si>
  <si>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</si>
  <si>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</si>
  <si>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</si>
  <si>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</si>
  <si>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</si>
  <si>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</si>
  <si>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</si>
  <si>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</si>
  <si>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</si>
  <si>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</si>
  <si>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</si>
  <si>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</si>
  <si>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</si>
  <si>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</si>
  <si>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</si>
  <si>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</si>
  <si>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</si>
  <si>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</si>
  <si>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</si>
  <si>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</si>
  <si>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</si>
  <si>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</si>
  <si>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</si>
  <si>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</si>
  <si>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</si>
  <si>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</si>
  <si>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</si>
  <si>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</si>
  <si>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</si>
  <si>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</si>
  <si>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</si>
  <si>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</si>
  <si>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</si>
  <si>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</si>
  <si>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</si>
  <si>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</si>
  <si>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</si>
  <si>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</si>
  <si>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</si>
  <si>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</si>
  <si>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</si>
  <si>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</si>
  <si>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</si>
  <si>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</si>
  <si>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</si>
  <si>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</si>
  <si>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</si>
  <si>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</si>
  <si>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</si>
  <si>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</si>
  <si>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</si>
  <si>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</si>
  <si>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</si>
  <si>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</si>
  <si>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</si>
  <si>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</si>
  <si>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</si>
  <si>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</si>
  <si>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</si>
  <si>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</si>
  <si>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</si>
  <si>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</si>
  <si>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</si>
  <si>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</si>
  <si>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</si>
  <si>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</si>
  <si>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</si>
  <si>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</si>
  <si>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</si>
  <si>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</si>
  <si>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</si>
  <si>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</si>
  <si>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</si>
  <si>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</si>
  <si>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</si>
  <si>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</si>
  <si>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</si>
  <si>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</si>
  <si>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</si>
  <si>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</si>
  <si>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</si>
  <si>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</si>
  <si>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</si>
  <si>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</si>
  <si>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</si>
  <si>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</si>
  <si>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</si>
  <si>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</si>
  <si>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</si>
  <si>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</si>
  <si>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</si>
  <si>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</si>
  <si>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</si>
  <si>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</si>
  <si>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</si>
  <si>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</si>
  <si>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</si>
  <si>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</si>
  <si>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</si>
  <si>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</si>
  <si>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</si>
  <si>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</si>
  <si>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</si>
  <si>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</si>
  <si>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</si>
  <si>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</si>
  <si>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</si>
  <si>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</si>
  <si>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</si>
  <si>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</si>
  <si>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</si>
  <si>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</si>
  <si>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</si>
  <si>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</si>
  <si>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</si>
  <si>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</si>
  <si>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</si>
  <si>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</si>
  <si>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</si>
  <si>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</si>
  <si>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</si>
  <si>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</si>
  <si>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</si>
  <si>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</si>
  <si>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</si>
  <si>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</si>
  <si>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</si>
  <si>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</si>
  <si>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</si>
  <si>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</si>
  <si>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</si>
  <si>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</si>
  <si>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</si>
  <si>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</si>
  <si>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</si>
  <si>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</si>
  <si>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</si>
  <si>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</si>
  <si>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</si>
  <si>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</si>
  <si>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</si>
  <si>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</si>
  <si>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</si>
  <si>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</si>
  <si>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</si>
  <si>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</si>
  <si>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</si>
  <si>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</si>
  <si>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</si>
  <si>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</si>
  <si>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</si>
  <si>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</si>
  <si>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</si>
  <si>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</si>
  <si>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</si>
  <si>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</si>
  <si>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</si>
  <si>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</si>
  <si>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</si>
  <si>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</si>
  <si>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</si>
  <si>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</si>
  <si>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</si>
  <si>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</si>
  <si>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</si>
  <si>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</si>
  <si>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</si>
  <si>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</si>
  <si>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</si>
  <si>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</si>
  <si>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</si>
  <si>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</si>
  <si>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東京都杉並区宮前1-15-13</t>
    <phoneticPr fontId="3"/>
  </si>
  <si>
    <t>株式会社ホーク・ワン　代表取締役　大島健人</t>
    <phoneticPr fontId="3"/>
  </si>
  <si>
    <t>株式会社ホーク・ワン　横浜支店</t>
    <phoneticPr fontId="3"/>
  </si>
  <si>
    <t>神奈川県横浜市旭区東希望が丘144-1 1F</t>
    <phoneticPr fontId="3"/>
  </si>
  <si>
    <t>03-5336-6893</t>
    <phoneticPr fontId="3"/>
  </si>
  <si>
    <t>横浜市長</t>
    <phoneticPr fontId="3"/>
  </si>
  <si>
    <t>Ｄ－建設業</t>
    <phoneticPr fontId="3"/>
  </si>
  <si>
    <t>21名</t>
    <phoneticPr fontId="3"/>
  </si>
  <si>
    <t>・ガラス・陶磁器くず→破砕・選別（委託）→再生利用　　　　　　　　　　　                                                 
・建設混合廃棄物→破砕（委託）→再生利用または埋戻
・紙くず→破砕、減容施設（委託）→再生利用
・廃プラスチック→破砕、減容施設（委託）→再生利用
・木くず→破砕、減容施設（委託）→再生利用　　　　　　　　　　　　　                                                   　　・がれき類→破砕・分別（委託）→再生利用または埋戻
・金属くず→破砕・分別（委託）→再生</t>
    <rPh sb="109" eb="111">
      <t>ウメモドシ</t>
    </rPh>
    <phoneticPr fontId="3"/>
  </si>
  <si>
    <t>工事支店→本社→産業廃棄物管理担当</t>
    <phoneticPr fontId="3"/>
  </si>
  <si>
    <t>分別することにより排出量を明確にし無駄をなくすよう心掛け排出量の制御を図っている</t>
    <phoneticPr fontId="3"/>
  </si>
  <si>
    <t>今後現場が増えていく中で、どのように産業廃棄物の排出量を抑制していけばよいかについて話し合う</t>
    <phoneticPr fontId="3"/>
  </si>
  <si>
    <t>産業廃棄物の種類ごとに仕分けをしている</t>
    <phoneticPr fontId="3"/>
  </si>
  <si>
    <t>上記同様、産業廃棄物種類ごとに仕分けの取組みを続行</t>
    <phoneticPr fontId="3"/>
  </si>
  <si>
    <t>優良認定処理業者及び再生利用業者への委託促進</t>
    <phoneticPr fontId="3"/>
  </si>
  <si>
    <t>優良認定処理業者及び再生利用業者の選定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</si>
</sst>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1" zoomScale="115" zoomScaleNormal="115" zoomScaleSheetLayoutView="115" workbookViewId="0">
      <selection activeCell="F50" sqref="F50:M5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v>45793</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450</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2977</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452</v>
      </c>
      <c r="G54" s="631"/>
      <c r="H54" s="631"/>
      <c r="I54" s="631"/>
      <c r="J54" s="631"/>
      <c r="K54" s="631"/>
      <c r="L54" s="32" t="s">
        <v>48</v>
      </c>
      <c r="M54" s="32"/>
      <c r="N54" s="635"/>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9563</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453</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1083.9000000000001</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1087</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457</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458</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459</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1083.9000000000001</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659.30000000000007</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1078.7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460</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1087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662</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1081.8</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461</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5"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AK29" sqref="AK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14.5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v>
      </c>
      <c r="P27" s="718"/>
      <c r="Q27" s="718"/>
      <c r="R27" s="718"/>
      <c r="S27" s="49" t="s">
        <v>38</v>
      </c>
      <c r="T27" s="70"/>
      <c r="U27" s="70"/>
      <c r="X27" s="68" t="s">
        <v>39</v>
      </c>
      <c r="Y27" s="71"/>
      <c r="AG27" s="58"/>
      <c r="AH27" s="58"/>
      <c r="AI27" s="58"/>
      <c r="AJ27" s="58"/>
      <c r="AK27" s="668">
        <f>+AG18+O27</f>
        <v>15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9.3000000000000007</v>
      </c>
      <c r="G30" s="674"/>
      <c r="H30" s="214" t="s">
        <v>198</v>
      </c>
      <c r="L30" s="682"/>
      <c r="O30" s="61"/>
      <c r="Q30" s="684">
        <f>+ROUND(Z28,1)+ROUND(Z29,1)+ROUND(Z30,1)</f>
        <v>15</v>
      </c>
      <c r="R30" s="718"/>
      <c r="S30" s="718"/>
      <c r="T30" s="718"/>
      <c r="U30" s="49" t="s">
        <v>16</v>
      </c>
      <c r="X30" s="726" t="s">
        <v>186</v>
      </c>
      <c r="Y30" s="727"/>
      <c r="Z30" s="670"/>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14.5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258.2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259</v>
      </c>
      <c r="P27" s="718"/>
      <c r="Q27" s="718"/>
      <c r="R27" s="718"/>
      <c r="S27" s="49" t="s">
        <v>38</v>
      </c>
      <c r="T27" s="70"/>
      <c r="U27" s="70"/>
      <c r="X27" s="68" t="s">
        <v>39</v>
      </c>
      <c r="Y27" s="71"/>
      <c r="AG27" s="58"/>
      <c r="AH27" s="58"/>
      <c r="AI27" s="58"/>
      <c r="AJ27" s="58"/>
      <c r="AK27" s="668">
        <f>+AG18+O27</f>
        <v>259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258.2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144.69999999999999</v>
      </c>
      <c r="G30" s="674"/>
      <c r="H30" s="214" t="s">
        <v>198</v>
      </c>
      <c r="L30" s="682"/>
      <c r="O30" s="61"/>
      <c r="Q30" s="684">
        <f>+ROUND(Z28,1)+ROUND(Z29,1)+ROUND(Z30,1)</f>
        <v>259</v>
      </c>
      <c r="R30" s="718"/>
      <c r="S30" s="718"/>
      <c r="T30" s="718"/>
      <c r="U30" s="49" t="s">
        <v>16</v>
      </c>
      <c r="X30" s="726" t="s">
        <v>186</v>
      </c>
      <c r="Y30" s="727"/>
      <c r="Z30" s="670"/>
      <c r="AA30" s="671"/>
      <c r="AB30" s="671"/>
      <c r="AC30" s="671"/>
      <c r="AD30" s="671"/>
      <c r="AE30" s="49" t="s">
        <v>13</v>
      </c>
      <c r="AK30" s="655">
        <v>145</v>
      </c>
      <c r="AL30" s="656"/>
      <c r="AM30" s="656"/>
      <c r="AN30" s="656"/>
      <c r="AO30" s="57" t="s">
        <v>13</v>
      </c>
      <c r="AR30" s="667"/>
      <c r="AS30" s="664"/>
      <c r="AT30" s="664"/>
      <c r="AU30" s="665"/>
    </row>
    <row r="31" spans="2:48" ht="27" customHeight="1" thickTop="1" thickBot="1" x14ac:dyDescent="0.2">
      <c r="B31" s="690" t="s">
        <v>375</v>
      </c>
      <c r="C31" s="679"/>
      <c r="D31" s="679"/>
      <c r="E31" s="680"/>
      <c r="F31" s="673">
        <v>258.2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4"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4.9000000000000004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4.9000000000000004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4.0999999999999996</v>
      </c>
      <c r="G30" s="674"/>
      <c r="H30" s="214" t="s">
        <v>198</v>
      </c>
      <c r="L30" s="682"/>
      <c r="O30" s="61"/>
      <c r="Q30" s="684">
        <f>+ROUND(Z28,1)+ROUND(Z29,1)+ROUND(Z30,1)</f>
        <v>5</v>
      </c>
      <c r="R30" s="718"/>
      <c r="S30" s="718"/>
      <c r="T30" s="718"/>
      <c r="U30" s="49" t="s">
        <v>16</v>
      </c>
      <c r="X30" s="726" t="s">
        <v>186</v>
      </c>
      <c r="Y30" s="727"/>
      <c r="Z30" s="670"/>
      <c r="AA30" s="671"/>
      <c r="AB30" s="671"/>
      <c r="AC30" s="671"/>
      <c r="AD30" s="671"/>
      <c r="AE30" s="49" t="s">
        <v>13</v>
      </c>
      <c r="AK30" s="655">
        <v>4.2</v>
      </c>
      <c r="AL30" s="656"/>
      <c r="AM30" s="656"/>
      <c r="AN30" s="656"/>
      <c r="AO30" s="57" t="s">
        <v>13</v>
      </c>
      <c r="AR30" s="667"/>
      <c r="AS30" s="664"/>
      <c r="AT30" s="664"/>
      <c r="AU30" s="665"/>
    </row>
    <row r="31" spans="2:48" ht="27" customHeight="1" thickTop="1" thickBot="1" x14ac:dyDescent="0.2">
      <c r="B31" s="690" t="s">
        <v>375</v>
      </c>
      <c r="C31" s="679"/>
      <c r="D31" s="679"/>
      <c r="E31" s="680"/>
      <c r="F31" s="673">
        <v>4.9000000000000004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topLeftCell="A16" workbookViewId="0">
      <selection activeCell="L7" sqref="L7:AA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9" zoomScaleNormal="100" workbookViewId="0">
      <selection activeCell="Q29" sqref="Q29:U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株式会社ホーク・ワン　横浜支店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5.9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v>
      </c>
      <c r="P27" s="718"/>
      <c r="Q27" s="718"/>
      <c r="R27" s="718"/>
      <c r="S27" s="49" t="s">
        <v>38</v>
      </c>
      <c r="T27" s="70"/>
      <c r="U27" s="70"/>
      <c r="X27" s="68" t="s">
        <v>39</v>
      </c>
      <c r="Y27" s="71"/>
      <c r="AG27" s="58"/>
      <c r="AH27" s="58"/>
      <c r="AI27" s="58"/>
      <c r="AJ27" s="58"/>
      <c r="AK27" s="668">
        <f>+AG18+O27</f>
        <v>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5.9</v>
      </c>
      <c r="G29" s="674"/>
      <c r="H29" s="214" t="s">
        <v>198</v>
      </c>
      <c r="L29" s="682"/>
      <c r="O29" s="61"/>
      <c r="P29" s="148"/>
      <c r="Q29" s="56" t="s">
        <v>183</v>
      </c>
      <c r="R29" s="679" t="s">
        <v>33</v>
      </c>
      <c r="S29" s="721"/>
      <c r="T29" s="721"/>
      <c r="U29" s="722"/>
      <c r="V29" s="53"/>
      <c r="W29" s="72"/>
      <c r="X29" s="726" t="s">
        <v>315</v>
      </c>
      <c r="Y29" s="727"/>
      <c r="Z29" s="670">
        <v>5.2</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0.7</v>
      </c>
      <c r="G30" s="674"/>
      <c r="H30" s="214" t="s">
        <v>198</v>
      </c>
      <c r="L30" s="682"/>
      <c r="O30" s="61"/>
      <c r="Q30" s="684">
        <f>+ROUND(Z28,1)+ROUND(Z29,1)+ROUND(Z30,1)</f>
        <v>6</v>
      </c>
      <c r="R30" s="718"/>
      <c r="S30" s="718"/>
      <c r="T30" s="718"/>
      <c r="U30" s="49" t="s">
        <v>16</v>
      </c>
      <c r="X30" s="726" t="s">
        <v>186</v>
      </c>
      <c r="Y30" s="727"/>
      <c r="Z30" s="670"/>
      <c r="AA30" s="671"/>
      <c r="AB30" s="671"/>
      <c r="AC30" s="671"/>
      <c r="AD30" s="671"/>
      <c r="AE30" s="49" t="s">
        <v>13</v>
      </c>
      <c r="AK30" s="655">
        <v>0.8</v>
      </c>
      <c r="AL30" s="656"/>
      <c r="AM30" s="656"/>
      <c r="AN30" s="656"/>
      <c r="AO30" s="57" t="s">
        <v>13</v>
      </c>
      <c r="AR30" s="667"/>
      <c r="AS30" s="664"/>
      <c r="AT30" s="664"/>
      <c r="AU30" s="665"/>
    </row>
    <row r="31" spans="2:48" ht="27" customHeight="1" thickTop="1" thickBot="1" x14ac:dyDescent="0.2">
      <c r="B31" s="690" t="s">
        <v>375</v>
      </c>
      <c r="C31" s="679"/>
      <c r="D31" s="679"/>
      <c r="E31" s="680"/>
      <c r="F31" s="673">
        <v>0.7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株式会社ホーク・ワン　横浜支店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234.5</v>
      </c>
      <c r="M9" s="377">
        <f>IF(OR(ｷ.紙くず!F24&gt;0,ｷ.紙くず!F24&lt;0),ｷ.紙くず!F24,IF(M$19&gt;0,"0",0))</f>
        <v>95.2</v>
      </c>
      <c r="N9" s="377">
        <f>IF(OR(ｸ.木くず!F24&gt;0,ｸ.木くず!F24&lt;0),ｸ.木くず!F24,IF(N$19&gt;0,"0",0))</f>
        <v>470.7</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14.5</v>
      </c>
      <c r="T9" s="377">
        <f>IF(OR(ｾ.ｶﾞﾗｽ･ｺﾝｸﾘ･陶磁器くず!F24&gt;0,ｾ.ｶﾞﾗｽ･ｺﾝｸﾘ･陶磁器くず!F24&lt;0),ｾ.ｶﾞﾗｽ･ｺﾝｸﾘ･陶磁器くず!F24,IF(T$19&gt;0,"0",0))</f>
        <v>258.2</v>
      </c>
      <c r="U9" s="377">
        <f>IF(OR(ｿ.鉱さい!F24&gt;0,ｿ.鉱さい!F24&lt;0),ｿ.鉱さい!F24,IF(U$19&gt;0,"0",0))</f>
        <v>0</v>
      </c>
      <c r="V9" s="377">
        <f>IF(OR(ﾀ.がれき類!F24&gt;0,ﾀ.がれき類!F24&lt;0),ﾀ.がれき類!F24,IF(V$19&gt;0,"0",0))</f>
        <v>4.9000000000000004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5.9</v>
      </c>
      <c r="AA9" s="379">
        <f>IF(SUM(G9:Z9)&gt;0,SUM(G9:Z9),IF(AA$19&gt;0,"0",0))</f>
        <v>1083.9000000000001</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234.5</v>
      </c>
      <c r="M14" s="383">
        <f>IF(OR(ｷ.紙くず!F29&gt;0,ｷ.紙くず!F29&lt;0),ｷ.紙くず!F29,IF(M$19&gt;0,"0",0))</f>
        <v>95.2</v>
      </c>
      <c r="N14" s="383">
        <f>IF(OR(ｸ.木くず!F29&gt;0,ｸ.木くず!F29&lt;0),ｸ.木くず!F29,IF(N$19&gt;0,"0",0))</f>
        <v>470.7</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14.5</v>
      </c>
      <c r="T14" s="383">
        <f>IF(OR(ｾ.ｶﾞﾗｽ･ｺﾝｸﾘ･陶磁器くず!F29&gt;0,ｾ.ｶﾞﾗｽ･ｺﾝｸﾘ･陶磁器くず!F29&lt;0),ｾ.ｶﾞﾗｽ･ｺﾝｸﾘ･陶磁器くず!F29,IF(T$19&gt;0,"0",0))</f>
        <v>258.2</v>
      </c>
      <c r="U14" s="383">
        <f>IF(OR(ｿ.鉱さい!F29&gt;0,ｿ.鉱さい!F29&lt;0),ｿ.鉱さい!F29,IF(U$19&gt;0,"0",0))</f>
        <v>0</v>
      </c>
      <c r="V14" s="383">
        <f>IF(OR(ﾀ.がれき類!F29&gt;0,ﾀ.がれき類!F29&lt;0),ﾀ.がれき類!F29,IF(V$19&gt;0,"0",0))</f>
        <v>4.9000000000000004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5.9</v>
      </c>
      <c r="AA14" s="385">
        <f t="shared" si="0"/>
        <v>1083.9000000000001</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123.6</v>
      </c>
      <c r="M15" s="383">
        <f>IF(OR(ｷ.紙くず!F30&gt;0,ｷ.紙くず!F30&lt;0),ｷ.紙くず!F30,IF(M$19&gt;0,"0",0))</f>
        <v>66.2</v>
      </c>
      <c r="N15" s="383">
        <f>IF(OR(ｸ.木くず!F30&gt;0,ｸ.木くず!F30&lt;0),ｸ.木くず!F30,IF(N$19&gt;0,"0",0))</f>
        <v>310.7</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9.3000000000000007</v>
      </c>
      <c r="T15" s="383">
        <f>IF(OR(ｾ.ｶﾞﾗｽ･ｺﾝｸﾘ･陶磁器くず!F30&gt;0,ｾ.ｶﾞﾗｽ･ｺﾝｸﾘ･陶磁器くず!F30&lt;0),ｾ.ｶﾞﾗｽ･ｺﾝｸﾘ･陶磁器くず!F30,IF(T$19&gt;0,"0",0))</f>
        <v>144.69999999999999</v>
      </c>
      <c r="U15" s="383">
        <f>IF(OR(ｿ.鉱さい!F30&gt;0,ｿ.鉱さい!F30&lt;0),ｿ.鉱さい!F30,IF(U$19&gt;0,"0",0))</f>
        <v>0</v>
      </c>
      <c r="V15" s="383">
        <f>IF(OR(ﾀ.がれき類!F30&gt;0,ﾀ.がれき類!F30&lt;0),ﾀ.がれき類!F30,IF(V$19&gt;0,"0",0))</f>
        <v>4.0999999999999996</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0.7</v>
      </c>
      <c r="AA15" s="385">
        <f t="shared" si="0"/>
        <v>659.30000000000007</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234.5</v>
      </c>
      <c r="M16" s="383">
        <f>IF(OR(ｷ.紙くず!F31&gt;0,ｷ.紙くず!F31&lt;0),ｷ.紙くず!F31,IF(M$19&gt;0,"0",0))</f>
        <v>95.2</v>
      </c>
      <c r="N16" s="383">
        <f>IF(OR(ｸ.木くず!F31&gt;0,ｸ.木くず!F31&lt;0),ｸ.木くず!F31,IF(N$19&gt;0,"0",0))</f>
        <v>470.7</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14.5</v>
      </c>
      <c r="T16" s="383">
        <f>IF(OR(ｾ.ｶﾞﾗｽ･ｺﾝｸﾘ･陶磁器くず!F31&gt;0,ｾ.ｶﾞﾗｽ･ｺﾝｸﾘ･陶磁器くず!F31&lt;0),ｾ.ｶﾞﾗｽ･ｺﾝｸﾘ･陶磁器くず!F31,IF(T$19&gt;0,"0",0))</f>
        <v>258.2</v>
      </c>
      <c r="U16" s="383">
        <f>IF(OR(ｿ.鉱さい!F31&gt;0,ｿ.鉱さい!F31&lt;0),ｿ.鉱さい!F31,IF(U$19&gt;0,"0",0))</f>
        <v>0</v>
      </c>
      <c r="V16" s="383">
        <f>IF(OR(ﾀ.がれき類!F31&gt;0,ﾀ.がれき類!F31&lt;0),ﾀ.がれき類!F31,IF(V$19&gt;0,"0",0))</f>
        <v>4.9000000000000004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0.7</v>
      </c>
      <c r="AA16" s="385">
        <f t="shared" si="0"/>
        <v>1078.7</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235</v>
      </c>
      <c r="M19" s="389">
        <f t="shared" si="1"/>
        <v>96</v>
      </c>
      <c r="N19" s="389">
        <f t="shared" si="1"/>
        <v>471</v>
      </c>
      <c r="O19" s="389">
        <f t="shared" si="1"/>
        <v>0</v>
      </c>
      <c r="P19" s="389">
        <f t="shared" si="1"/>
        <v>0</v>
      </c>
      <c r="Q19" s="389">
        <f t="shared" si="1"/>
        <v>0</v>
      </c>
      <c r="R19" s="389">
        <f t="shared" si="1"/>
        <v>0</v>
      </c>
      <c r="S19" s="389">
        <f t="shared" si="1"/>
        <v>15</v>
      </c>
      <c r="T19" s="389">
        <f t="shared" si="1"/>
        <v>259</v>
      </c>
      <c r="U19" s="389">
        <f t="shared" si="1"/>
        <v>0</v>
      </c>
      <c r="V19" s="389">
        <f t="shared" si="1"/>
        <v>5</v>
      </c>
      <c r="W19" s="389">
        <f t="shared" si="1"/>
        <v>0</v>
      </c>
      <c r="X19" s="389">
        <f t="shared" si="1"/>
        <v>0</v>
      </c>
      <c r="Y19" s="389">
        <f t="shared" si="1"/>
        <v>0</v>
      </c>
      <c r="Z19" s="390">
        <f t="shared" si="1"/>
        <v>6</v>
      </c>
      <c r="AA19" s="391">
        <f t="shared" ref="AA19:AA25" si="2">SUM(G19:Z19)</f>
        <v>1087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235</v>
      </c>
      <c r="M37" s="424">
        <f t="shared" si="8"/>
        <v>96</v>
      </c>
      <c r="N37" s="424">
        <f t="shared" si="8"/>
        <v>471</v>
      </c>
      <c r="O37" s="424">
        <f t="shared" si="8"/>
        <v>0</v>
      </c>
      <c r="P37" s="424">
        <f t="shared" si="8"/>
        <v>0</v>
      </c>
      <c r="Q37" s="424">
        <f t="shared" si="8"/>
        <v>0</v>
      </c>
      <c r="R37" s="424">
        <f t="shared" si="8"/>
        <v>0</v>
      </c>
      <c r="S37" s="424">
        <f t="shared" si="8"/>
        <v>15</v>
      </c>
      <c r="T37" s="424">
        <f t="shared" si="8"/>
        <v>259</v>
      </c>
      <c r="U37" s="424">
        <f t="shared" si="8"/>
        <v>0</v>
      </c>
      <c r="V37" s="424">
        <f t="shared" si="8"/>
        <v>5</v>
      </c>
      <c r="W37" s="424">
        <f t="shared" si="8"/>
        <v>0</v>
      </c>
      <c r="X37" s="424">
        <f t="shared" si="8"/>
        <v>0</v>
      </c>
      <c r="Y37" s="424">
        <f t="shared" si="8"/>
        <v>0</v>
      </c>
      <c r="Z37" s="425">
        <f t="shared" si="8"/>
        <v>6</v>
      </c>
      <c r="AA37" s="426">
        <f t="shared" si="4"/>
        <v>1087</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235</v>
      </c>
      <c r="M38" s="415">
        <f t="shared" si="9"/>
        <v>96</v>
      </c>
      <c r="N38" s="415">
        <f t="shared" si="9"/>
        <v>471</v>
      </c>
      <c r="O38" s="415">
        <f t="shared" si="9"/>
        <v>0</v>
      </c>
      <c r="P38" s="415">
        <f t="shared" si="9"/>
        <v>0</v>
      </c>
      <c r="Q38" s="415">
        <f t="shared" si="9"/>
        <v>0</v>
      </c>
      <c r="R38" s="415">
        <f t="shared" si="9"/>
        <v>0</v>
      </c>
      <c r="S38" s="415">
        <f t="shared" si="9"/>
        <v>15</v>
      </c>
      <c r="T38" s="415">
        <f t="shared" si="9"/>
        <v>259</v>
      </c>
      <c r="U38" s="415">
        <f t="shared" si="9"/>
        <v>0</v>
      </c>
      <c r="V38" s="415">
        <f t="shared" si="9"/>
        <v>5</v>
      </c>
      <c r="W38" s="415">
        <f t="shared" si="9"/>
        <v>0</v>
      </c>
      <c r="X38" s="415">
        <f t="shared" si="9"/>
        <v>0</v>
      </c>
      <c r="Y38" s="415">
        <f t="shared" si="9"/>
        <v>0</v>
      </c>
      <c r="Z38" s="416">
        <f t="shared" si="9"/>
        <v>6</v>
      </c>
      <c r="AA38" s="417">
        <f t="shared" si="4"/>
        <v>1087</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235</v>
      </c>
      <c r="M39" s="418">
        <f>+ｷ.紙くず!$Z$28</f>
        <v>96</v>
      </c>
      <c r="N39" s="418">
        <f>+ｸ.木くず!$Z$28</f>
        <v>471</v>
      </c>
      <c r="O39" s="418">
        <f>+ｹ.繊維くず!$Z$28</f>
        <v>0</v>
      </c>
      <c r="P39" s="418">
        <f>+ｺ.動植物性残さ!$Z$28</f>
        <v>0</v>
      </c>
      <c r="Q39" s="418">
        <f>+ｻ.動物系固形不要物!$Z$28</f>
        <v>0</v>
      </c>
      <c r="R39" s="418">
        <f>+ｼ.ｺﾞﾑくず!$Z$28</f>
        <v>0</v>
      </c>
      <c r="S39" s="418">
        <f>+ｽ.金属くず!$Z$28</f>
        <v>15</v>
      </c>
      <c r="T39" s="418">
        <f>+ｾ.ｶﾞﾗｽ･ｺﾝｸﾘ･陶磁器くず!$Z$28</f>
        <v>259</v>
      </c>
      <c r="U39" s="418">
        <f>+ｿ.鉱さい!$Z$28</f>
        <v>0</v>
      </c>
      <c r="V39" s="418">
        <f>+ﾀ.がれき類!$Z$28</f>
        <v>5</v>
      </c>
      <c r="W39" s="418">
        <f>+ﾁ.動物のふん尿!$Z$28</f>
        <v>0</v>
      </c>
      <c r="X39" s="418">
        <f>+ﾂ.動物の死体!$Z$28</f>
        <v>0</v>
      </c>
      <c r="Y39" s="418">
        <f>+ﾃ.ばいじん!$Z$28</f>
        <v>0</v>
      </c>
      <c r="Z39" s="419">
        <f>+ﾄ.混合廃棄物その他!$Z$28</f>
        <v>0.8</v>
      </c>
      <c r="AA39" s="420">
        <f t="shared" si="4"/>
        <v>1081.8</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5.2</v>
      </c>
      <c r="AA40" s="420">
        <f t="shared" si="4"/>
        <v>5.2</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235</v>
      </c>
      <c r="M43" s="427">
        <f>+ｷ.紙くず!$AK$27</f>
        <v>96</v>
      </c>
      <c r="N43" s="427">
        <f>+ｸ.木くず!$AK$27</f>
        <v>471</v>
      </c>
      <c r="O43" s="427">
        <f>+ｹ.繊維くず!$AK$27</f>
        <v>0</v>
      </c>
      <c r="P43" s="427">
        <f>+ｺ.動植物性残さ!$AK$27</f>
        <v>0</v>
      </c>
      <c r="Q43" s="427">
        <f>+ｻ.動物系固形不要物!$AK$27</f>
        <v>0</v>
      </c>
      <c r="R43" s="427">
        <f>+ｼ.ｺﾞﾑくず!$AK$27</f>
        <v>0</v>
      </c>
      <c r="S43" s="427">
        <f>+ｽ.金属くず!$AK$27</f>
        <v>15</v>
      </c>
      <c r="T43" s="427">
        <f>+ｾ.ｶﾞﾗｽ･ｺﾝｸﾘ･陶磁器くず!$AK$27</f>
        <v>259</v>
      </c>
      <c r="U43" s="427">
        <f>+ｿ.鉱さい!$AK$27</f>
        <v>0</v>
      </c>
      <c r="V43" s="427">
        <f>+ﾀ.がれき類!$AK$27</f>
        <v>5</v>
      </c>
      <c r="W43" s="427">
        <f>+ﾁ.動物のふん尿!$AK$27</f>
        <v>0</v>
      </c>
      <c r="X43" s="427">
        <f>+ﾂ.動物の死体!$AK$27</f>
        <v>0</v>
      </c>
      <c r="Y43" s="427">
        <f>+ﾃ.ばいじん!$AK$27</f>
        <v>0</v>
      </c>
      <c r="Z43" s="428">
        <f>+ﾄ.混合廃棄物その他!$AK$27</f>
        <v>6</v>
      </c>
      <c r="AA43" s="429">
        <f t="shared" si="4"/>
        <v>1087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124</v>
      </c>
      <c r="M44" s="430">
        <f>+ｷ.紙くず!$AK$30</f>
        <v>67</v>
      </c>
      <c r="N44" s="430">
        <f>+ｸ.木くず!$AK$30</f>
        <v>311</v>
      </c>
      <c r="O44" s="430">
        <f>+ｹ.繊維くず!$AK$30</f>
        <v>0</v>
      </c>
      <c r="P44" s="430">
        <f>+ｺ.動植物性残さ!$AK$30</f>
        <v>0</v>
      </c>
      <c r="Q44" s="430">
        <f>+ｻ.動物系固形不要物!$AK$30</f>
        <v>0</v>
      </c>
      <c r="R44" s="430">
        <f>+ｼ.ｺﾞﾑくず!$AK$30</f>
        <v>0</v>
      </c>
      <c r="S44" s="430">
        <f>+ｽ.金属くず!$AK$30</f>
        <v>10</v>
      </c>
      <c r="T44" s="430">
        <f>+ｾ.ｶﾞﾗｽ･ｺﾝｸﾘ･陶磁器くず!$AK$30</f>
        <v>145</v>
      </c>
      <c r="U44" s="430">
        <f>+ｿ.鉱さい!$AK$30</f>
        <v>0</v>
      </c>
      <c r="V44" s="430">
        <f>+ﾀ.がれき類!$AK$30</f>
        <v>4.2</v>
      </c>
      <c r="W44" s="430">
        <f>+ﾁ.動物のふん尿!$AK$30</f>
        <v>0</v>
      </c>
      <c r="X44" s="430">
        <f>+ﾂ.動物の死体!$AK$30</f>
        <v>0</v>
      </c>
      <c r="Y44" s="430">
        <f>+ﾃ.ばいじん!$AK$30</f>
        <v>0</v>
      </c>
      <c r="Z44" s="431">
        <f>+ﾄ.混合廃棄物その他!$AK$30</f>
        <v>0.8</v>
      </c>
      <c r="AA44" s="432">
        <f t="shared" si="4"/>
        <v>662</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235</v>
      </c>
      <c r="M45" s="433">
        <f>+ｷ.紙くず!$AR$24</f>
        <v>96</v>
      </c>
      <c r="N45" s="433">
        <f>+ｸ.木くず!$AR$24</f>
        <v>471</v>
      </c>
      <c r="O45" s="433">
        <f>+ｹ.繊維くず!$AR$24</f>
        <v>0</v>
      </c>
      <c r="P45" s="433">
        <f>+ｺ.動植物性残さ!$AR$24</f>
        <v>0</v>
      </c>
      <c r="Q45" s="433">
        <f>+ｻ.動物系固形不要物!$AR$24</f>
        <v>0</v>
      </c>
      <c r="R45" s="433">
        <f>+ｼ.ｺﾞﾑくず!$AR$24</f>
        <v>0</v>
      </c>
      <c r="S45" s="433">
        <f>+ｽ.金属くず!$AR$24</f>
        <v>15</v>
      </c>
      <c r="T45" s="433">
        <f>+ｾ.ｶﾞﾗｽ･ｺﾝｸﾘ･陶磁器くず!$AR$24</f>
        <v>259</v>
      </c>
      <c r="U45" s="433">
        <f>+ｿ.鉱さい!$AR$24</f>
        <v>0</v>
      </c>
      <c r="V45" s="433">
        <f>+ﾀ.がれき類!$AR$24</f>
        <v>5</v>
      </c>
      <c r="W45" s="433">
        <f>+ﾁ.動物のふん尿!$AR$24</f>
        <v>0</v>
      </c>
      <c r="X45" s="433">
        <f>+ﾂ.動物の死体!$AR$24</f>
        <v>0</v>
      </c>
      <c r="Y45" s="433">
        <f>+ﾃ.ばいじん!$AR$24</f>
        <v>0</v>
      </c>
      <c r="Z45" s="434">
        <f>+ﾄ.混合廃棄物その他!$AR$24</f>
        <v>0.8</v>
      </c>
      <c r="AA45" s="435">
        <f t="shared" si="4"/>
        <v>1081.8</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469.5</v>
      </c>
      <c r="M55" s="480">
        <f t="shared" si="10"/>
        <v>191.2</v>
      </c>
      <c r="N55" s="480">
        <f t="shared" si="10"/>
        <v>941.7</v>
      </c>
      <c r="O55" s="480">
        <f t="shared" si="10"/>
        <v>0</v>
      </c>
      <c r="P55" s="480">
        <f t="shared" si="10"/>
        <v>0</v>
      </c>
      <c r="Q55" s="480">
        <f t="shared" si="10"/>
        <v>0</v>
      </c>
      <c r="R55" s="480">
        <f t="shared" si="10"/>
        <v>0</v>
      </c>
      <c r="S55" s="480">
        <f t="shared" si="10"/>
        <v>29.5</v>
      </c>
      <c r="T55" s="480">
        <f t="shared" si="10"/>
        <v>517.20000000000005</v>
      </c>
      <c r="U55" s="480">
        <f t="shared" si="10"/>
        <v>0</v>
      </c>
      <c r="V55" s="480">
        <f t="shared" si="10"/>
        <v>9.9</v>
      </c>
      <c r="W55" s="480">
        <f t="shared" si="10"/>
        <v>0</v>
      </c>
      <c r="X55" s="480">
        <f t="shared" si="10"/>
        <v>0</v>
      </c>
      <c r="Y55" s="480">
        <f t="shared" si="10"/>
        <v>0</v>
      </c>
      <c r="Z55" s="480">
        <f t="shared" si="10"/>
        <v>11.9</v>
      </c>
      <c r="AA55" s="481">
        <f>+AA9+AA19+AA20</f>
        <v>2170.9</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P25" sqref="P25:U25"/>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f>+表紙!P35</f>
        <v>45793</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東京都杉並区宮前1-15-13</v>
      </c>
      <c r="M16" s="884"/>
      <c r="N16" s="884"/>
      <c r="O16" s="884"/>
      <c r="P16" s="884"/>
      <c r="Q16" s="884"/>
      <c r="R16" s="884"/>
      <c r="S16" s="884"/>
      <c r="T16" s="884"/>
      <c r="U16" s="282"/>
    </row>
    <row r="17" spans="1:21" ht="26.25" customHeight="1" x14ac:dyDescent="0.15">
      <c r="C17" s="86"/>
      <c r="I17" s="25"/>
      <c r="J17" s="25" t="s">
        <v>7</v>
      </c>
      <c r="K17" s="25"/>
      <c r="L17" s="884" t="str">
        <f>+表紙!L41</f>
        <v>株式会社ホーク・ワン　代表取締役　大島健人</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03-5336-6893</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株式会社ホーク・ワン　横浜支店</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2977</v>
      </c>
      <c r="Q25" s="891"/>
      <c r="R25" s="891"/>
      <c r="S25" s="891"/>
      <c r="T25" s="891"/>
      <c r="U25" s="892"/>
    </row>
    <row r="26" spans="1:21" ht="26.25" customHeight="1" x14ac:dyDescent="0.15">
      <c r="C26" s="538" t="s">
        <v>11</v>
      </c>
      <c r="D26" s="539"/>
      <c r="E26" s="540"/>
      <c r="F26" s="906" t="str">
        <f>+表紙!F50</f>
        <v>神奈川県横浜市旭区東希望が丘144-1 1F</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9563</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21名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1083.9000000000001</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分別することにより排出量を明確にし無駄をなくすよう心掛け排出量の制御を図っている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1087</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今後現場が増えていく中で、どのように産業廃棄物の排出量を抑制していけばよいかについて話し合う</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産業廃棄物の種類ごとに仕分けをしている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上記同様、産業廃棄物種類ごとに仕分けの取組みを続行</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1083.9000000000001</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659.30000000000007</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1078.7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優良認定処理業者及び再生利用業者への委託促進</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1087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662</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1081.8</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優良認定処理業者及び再生利用業者の選定</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Q29" sqref="Q29:S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Q29" sqref="Q29:S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Q29" sqref="Q29:S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3" workbookViewId="0">
      <selection activeCell="Q29" sqref="Q29:S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2" workbookViewId="0">
      <selection activeCell="AR16" sqref="AR16:AS1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234.5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235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235</v>
      </c>
      <c r="P27" s="718"/>
      <c r="Q27" s="718"/>
      <c r="R27" s="718"/>
      <c r="S27" s="49" t="s">
        <v>38</v>
      </c>
      <c r="T27" s="70"/>
      <c r="U27" s="70"/>
      <c r="X27" s="68" t="s">
        <v>39</v>
      </c>
      <c r="Y27" s="71"/>
      <c r="AG27" s="58"/>
      <c r="AH27" s="58"/>
      <c r="AI27" s="58"/>
      <c r="AJ27" s="58"/>
      <c r="AK27" s="668">
        <f>+AG18+O27</f>
        <v>235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235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234.5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123.6</v>
      </c>
      <c r="G30" s="674"/>
      <c r="H30" s="214" t="s">
        <v>198</v>
      </c>
      <c r="L30" s="682"/>
      <c r="O30" s="61"/>
      <c r="Q30" s="684">
        <f>+ROUND(Z28,1)+ROUND(Z29,1)+ROUND(Z30,1)</f>
        <v>235</v>
      </c>
      <c r="R30" s="718"/>
      <c r="S30" s="718"/>
      <c r="T30" s="718"/>
      <c r="U30" s="49" t="s">
        <v>16</v>
      </c>
      <c r="X30" s="726" t="s">
        <v>186</v>
      </c>
      <c r="Y30" s="727"/>
      <c r="Z30" s="670"/>
      <c r="AA30" s="671"/>
      <c r="AB30" s="671"/>
      <c r="AC30" s="671"/>
      <c r="AD30" s="671"/>
      <c r="AE30" s="49" t="s">
        <v>13</v>
      </c>
      <c r="AK30" s="655">
        <v>124</v>
      </c>
      <c r="AL30" s="656"/>
      <c r="AM30" s="656"/>
      <c r="AN30" s="656"/>
      <c r="AO30" s="57" t="s">
        <v>13</v>
      </c>
      <c r="AR30" s="667"/>
      <c r="AS30" s="664"/>
      <c r="AT30" s="664"/>
      <c r="AU30" s="665"/>
    </row>
    <row r="31" spans="2:48" ht="27" customHeight="1" thickTop="1" thickBot="1" x14ac:dyDescent="0.2">
      <c r="B31" s="690" t="s">
        <v>375</v>
      </c>
      <c r="C31" s="679"/>
      <c r="D31" s="679"/>
      <c r="E31" s="680"/>
      <c r="F31" s="673">
        <v>234.5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95.2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96</v>
      </c>
      <c r="P27" s="718"/>
      <c r="Q27" s="718"/>
      <c r="R27" s="718"/>
      <c r="S27" s="49" t="s">
        <v>38</v>
      </c>
      <c r="T27" s="70"/>
      <c r="U27" s="70"/>
      <c r="X27" s="68" t="s">
        <v>39</v>
      </c>
      <c r="Y27" s="71"/>
      <c r="AG27" s="58"/>
      <c r="AH27" s="58"/>
      <c r="AI27" s="58"/>
      <c r="AJ27" s="58"/>
      <c r="AK27" s="668">
        <f>+AG18+O27</f>
        <v>96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95.2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66.2</v>
      </c>
      <c r="G30" s="674"/>
      <c r="H30" s="214" t="s">
        <v>198</v>
      </c>
      <c r="L30" s="682"/>
      <c r="O30" s="61"/>
      <c r="Q30" s="684">
        <f>+ROUND(Z28,1)+ROUND(Z29,1)+ROUND(Z30,1)</f>
        <v>96</v>
      </c>
      <c r="R30" s="718"/>
      <c r="S30" s="718"/>
      <c r="T30" s="718"/>
      <c r="U30" s="49" t="s">
        <v>16</v>
      </c>
      <c r="X30" s="726" t="s">
        <v>186</v>
      </c>
      <c r="Y30" s="727"/>
      <c r="Z30" s="670"/>
      <c r="AA30" s="671"/>
      <c r="AB30" s="671"/>
      <c r="AC30" s="671"/>
      <c r="AD30" s="671"/>
      <c r="AE30" s="49" t="s">
        <v>13</v>
      </c>
      <c r="AK30" s="655">
        <v>67</v>
      </c>
      <c r="AL30" s="656"/>
      <c r="AM30" s="656"/>
      <c r="AN30" s="656"/>
      <c r="AO30" s="57" t="s">
        <v>13</v>
      </c>
      <c r="AR30" s="667"/>
      <c r="AS30" s="664"/>
      <c r="AT30" s="664"/>
      <c r="AU30" s="665"/>
    </row>
    <row r="31" spans="2:48" ht="27" customHeight="1" thickTop="1" thickBot="1" x14ac:dyDescent="0.2">
      <c r="B31" s="690" t="s">
        <v>375</v>
      </c>
      <c r="C31" s="679"/>
      <c r="D31" s="679"/>
      <c r="E31" s="680"/>
      <c r="F31" s="673">
        <v>95.2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4"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株式会社ホーク・ワン　横浜支店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471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470.7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471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471</v>
      </c>
      <c r="P27" s="718"/>
      <c r="Q27" s="718"/>
      <c r="R27" s="718"/>
      <c r="S27" s="49" t="s">
        <v>38</v>
      </c>
      <c r="T27" s="70"/>
      <c r="U27" s="70"/>
      <c r="X27" s="68" t="s">
        <v>39</v>
      </c>
      <c r="Y27" s="71"/>
      <c r="AG27" s="58"/>
      <c r="AH27" s="58"/>
      <c r="AI27" s="58"/>
      <c r="AJ27" s="58"/>
      <c r="AK27" s="668">
        <f>+AG18+O27</f>
        <v>471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471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470.7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310.7</v>
      </c>
      <c r="G30" s="674"/>
      <c r="H30" s="214" t="s">
        <v>198</v>
      </c>
      <c r="L30" s="682"/>
      <c r="O30" s="61"/>
      <c r="Q30" s="684">
        <f>+ROUND(Z28,1)+ROUND(Z29,1)+ROUND(Z30,1)</f>
        <v>471</v>
      </c>
      <c r="R30" s="718"/>
      <c r="S30" s="718"/>
      <c r="T30" s="718"/>
      <c r="U30" s="49" t="s">
        <v>16</v>
      </c>
      <c r="X30" s="726" t="s">
        <v>186</v>
      </c>
      <c r="Y30" s="727"/>
      <c r="Z30" s="670"/>
      <c r="AA30" s="671"/>
      <c r="AB30" s="671"/>
      <c r="AC30" s="671"/>
      <c r="AD30" s="671"/>
      <c r="AE30" s="49" t="s">
        <v>13</v>
      </c>
      <c r="AK30" s="655">
        <v>311</v>
      </c>
      <c r="AL30" s="656"/>
      <c r="AM30" s="656"/>
      <c r="AN30" s="656"/>
      <c r="AO30" s="57" t="s">
        <v>13</v>
      </c>
      <c r="AR30" s="667"/>
      <c r="AS30" s="664"/>
      <c r="AT30" s="664"/>
      <c r="AU30" s="665"/>
    </row>
    <row r="31" spans="2:48" ht="27" customHeight="1" thickTop="1" thickBot="1" x14ac:dyDescent="0.2">
      <c r="B31" s="690" t="s">
        <v>375</v>
      </c>
      <c r="C31" s="679"/>
      <c r="D31" s="679"/>
      <c r="E31" s="680"/>
      <c r="F31" s="673">
        <v>470.7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2025-05-22T06:29:13Z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