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98C845A6-128A-4F48-9716-8C068406BE22}"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O22" i="78"/>
  <c r="L47" i="94"/>
  <c r="L46" i="94"/>
  <c r="L44" i="94"/>
  <c r="L42" i="94"/>
  <c r="L36" i="94"/>
  <c r="L35" i="94"/>
  <c r="L34" i="94"/>
  <c r="L33" i="94"/>
  <c r="L30" i="94"/>
  <c r="L29" i="94"/>
  <c r="L28" i="94"/>
  <c r="L25" i="94"/>
  <c r="L24" i="94"/>
  <c r="L23" i="94"/>
  <c r="L22" i="94"/>
  <c r="L21" i="94"/>
  <c r="L20" i="94"/>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K31" i="85" s="1"/>
  <c r="M52" i="94" s="1"/>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<sst xmlns="http://schemas.openxmlformats.org/spreadsheetml/2006/main" count="3155" uniqueCount="460">
  <si>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</si>
  <si>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</si>
  <si>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</si>
  <si>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</si>
  <si>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</si>
  <si>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</si>
  <si>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</si>
  <si>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</si>
  <si>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</si>
  <si>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</si>
  <si>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</si>
  <si>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</si>
  <si>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</si>
  <si>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</si>
  <si>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</si>
  <si>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</si>
  <si>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</si>
  <si>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</si>
  <si>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</si>
  <si>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</si>
  <si>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</si>
  <si>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</si>
  <si>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</si>
  <si>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</si>
  <si>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</si>
  <si>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</si>
  <si>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</si>
  <si>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</si>
  <si>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</si>
  <si>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</si>
  <si>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</si>
  <si>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</si>
  <si>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</si>
  <si>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</si>
  <si>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</si>
  <si>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</si>
  <si>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</si>
  <si>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</si>
  <si>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</si>
  <si>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</si>
  <si>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</si>
  <si>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</si>
  <si>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</si>
  <si>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</si>
  <si>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</si>
  <si>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</si>
  <si>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</si>
  <si>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</si>
  <si>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</si>
  <si>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</si>
  <si>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</si>
  <si>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</si>
  <si>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</si>
  <si>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</si>
  <si>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</si>
  <si>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</si>
  <si>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</si>
  <si>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</si>
  <si>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</si>
  <si>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</si>
  <si>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</si>
  <si>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</si>
  <si>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</si>
  <si>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</si>
  <si>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</si>
  <si>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</si>
  <si>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</si>
  <si>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</si>
  <si>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</si>
  <si>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</si>
  <si>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</si>
  <si>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</si>
  <si>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</si>
  <si>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</si>
  <si>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</si>
  <si>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</si>
  <si>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</si>
  <si>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</si>
  <si>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</si>
  <si>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</si>
  <si>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</si>
  <si>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</si>
  <si>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</si>
  <si>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</si>
  <si>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</si>
  <si>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</si>
  <si>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</si>
  <si>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</si>
  <si>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</si>
  <si>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</si>
  <si>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</si>
  <si>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</si>
  <si>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</si>
  <si>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</si>
  <si>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</si>
  <si>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</si>
  <si>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</si>
  <si>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</si>
  <si>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</si>
  <si>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</si>
  <si>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</si>
  <si>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</si>
  <si>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</si>
  <si>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</si>
  <si>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</si>
  <si>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</si>
  <si>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</si>
  <si>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</si>
  <si>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</si>
  <si>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</si>
  <si>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</si>
  <si>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</si>
  <si>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</si>
  <si>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</si>
  <si>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</si>
  <si>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</si>
  <si>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</si>
  <si>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</si>
  <si>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</si>
  <si>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</si>
  <si>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</si>
  <si>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</si>
  <si>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</si>
  <si>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</si>
  <si>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</si>
  <si>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</si>
  <si>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</si>
  <si>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</si>
  <si>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</si>
  <si>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</si>
  <si>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</si>
  <si>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</si>
  <si>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</si>
  <si>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</si>
  <si>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</si>
  <si>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</si>
  <si>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</si>
  <si>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</si>
  <si>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</si>
  <si>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</si>
  <si>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</si>
  <si>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</si>
  <si>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</si>
  <si>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</si>
  <si>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</si>
  <si>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</si>
  <si>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</si>
  <si>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</si>
  <si>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</si>
  <si>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</si>
  <si>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</si>
  <si>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</si>
  <si>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</si>
  <si>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</si>
  <si>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</si>
  <si>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</si>
  <si>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</si>
  <si>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</si>
  <si>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</si>
  <si>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</si>
  <si>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</si>
  <si>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</si>
  <si>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</si>
  <si>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</si>
  <si>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</si>
  <si>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</si>
  <si>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</si>
  <si>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</si>
  <si>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</si>
  <si>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</si>
  <si>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</si>
  <si>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</si>
  <si>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</si>
  <si>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</si>
  <si>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</si>
  <si>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</si>
  <si>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</si>
  <si>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</si>
  <si>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</si>
  <si>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</si>
  <si>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</si>
  <si>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</si>
  <si>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</si>
  <si>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</si>
  <si>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</si>
  <si>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</si>
  <si>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</si>
  <si>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</si>
  <si>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</si>
  <si>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</si>
  <si>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</si>
  <si>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</si>
  <si>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</si>
  <si>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</si>
  <si>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</si>
  <si>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</si>
  <si>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</si>
  <si>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</si>
  <si>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</si>
  <si>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</si>
  <si>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</si>
  <si>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</si>
  <si>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</si>
  <si>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</si>
  <si>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</si>
  <si>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</si>
  <si>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</si>
  <si>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</si>
  <si>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</si>
  <si>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</si>
  <si>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</si>
  <si>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</si>
  <si>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</si>
  <si>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</si>
  <si>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</si>
  <si>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</si>
  <si>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</si>
  <si>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</si>
  <si>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</si>
  <si>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</si>
  <si>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</si>
  <si>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</si>
  <si>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</si>
  <si>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</si>
  <si>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</si>
  <si>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</si>
  <si>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</si>
  <si>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</si>
  <si>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</si>
  <si>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</si>
  <si>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</si>
  <si>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</si>
  <si>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</si>
  <si>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</si>
  <si>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</si>
  <si>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</si>
  <si>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</si>
  <si>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</si>
  <si>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</si>
  <si>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</si>
  <si>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</si>
  <si>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</si>
  <si>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</si>
  <si>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</si>
  <si>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</si>
  <si>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</si>
  <si>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</si>
  <si>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</si>
  <si>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</si>
  <si>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</si>
  <si>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</si>
  <si>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</si>
  <si>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</si>
  <si>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</si>
  <si>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</si>
  <si>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</si>
  <si>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</si>
  <si>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</si>
  <si>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</si>
  <si>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</si>
  <si>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</si>
  <si>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</si>
  <si>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</si>
  <si>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</si>
  <si>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</si>
  <si>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</si>
  <si>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</si>
  <si>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</si>
  <si>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</si>
  <si>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</si>
  <si>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</si>
  <si>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</si>
  <si>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</si>
  <si>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</si>
  <si>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</si>
  <si>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</si>
  <si>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</si>
  <si>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</si>
  <si>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</si>
  <si>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</si>
  <si>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</si>
  <si>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</si>
  <si>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</si>
  <si>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</si>
  <si>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</si>
  <si>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</si>
  <si>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</si>
  <si>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</si>
  <si>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</si>
  <si>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</si>
  <si>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</si>
  <si>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</si>
  <si>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</si>
  <si>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</si>
  <si>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</si>
  <si>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</si>
  <si>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</si>
  <si>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</si>
  <si>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</si>
  <si>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</si>
  <si>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</si>
  <si>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</si>
  <si>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</si>
  <si>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</si>
  <si>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</si>
  <si>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</si>
  <si>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</si>
  <si>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</si>
  <si>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</si>
  <si>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</si>
  <si>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</si>
  <si>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</si>
  <si>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</si>
  <si>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</si>
  <si>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</si>
  <si>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</si>
  <si>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</si>
  <si>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</si>
  <si>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</si>
  <si>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</si>
  <si>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</si>
  <si>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</si>
  <si>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</si>
  <si>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</si>
  <si>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</si>
  <si>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</si>
  <si>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</si>
  <si>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</si>
  <si>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</si>
  <si>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</si>
  <si>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</si>
  <si>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</si>
  <si>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</si>
  <si>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</si>
  <si>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</si>
  <si>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</si>
  <si>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</si>
  <si>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</si>
  <si>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</si>
  <si>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</si>
  <si>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</si>
  <si>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</si>
  <si>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</si>
  <si>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</si>
  <si>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</si>
  <si>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</si>
  <si>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</si>
  <si>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</si>
  <si>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</si>
  <si>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</si>
  <si>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</si>
  <si>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</si>
  <si>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</si>
  <si>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</si>
  <si>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</si>
  <si>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</si>
  <si>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</si>
  <si>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</si>
  <si>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</si>
  <si>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</si>
  <si>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</si>
  <si>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</si>
  <si>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</si>
  <si>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</si>
  <si>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</si>
  <si>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</si>
  <si>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</si>
  <si>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</si>
  <si>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</si>
  <si>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</si>
  <si>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</si>
  <si>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</si>
  <si>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</si>
  <si>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</si>
  <si>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</si>
  <si>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</si>
  <si>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</si>
  <si>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</si>
  <si>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</si>
  <si>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</si>
  <si>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</si>
  <si>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</si>
  <si>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</si>
  <si>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</si>
  <si>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</si>
  <si>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</si>
  <si>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</si>
  <si>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</si>
  <si>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</si>
  <si>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</si>
  <si>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</si>
  <si>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</si>
  <si>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</si>
  <si>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</si>
  <si>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</si>
  <si>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</si>
  <si>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</si>
  <si>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</si>
  <si>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</si>
  <si>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</si>
  <si>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</si>
  <si>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</si>
  <si>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</si>
  <si>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</si>
  <si>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</si>
  <si>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</si>
  <si>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</si>
  <si>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</si>
  <si>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</si>
  <si>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</si>
  <si>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</si>
  <si>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</si>
  <si>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</si>
  <si>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</si>
  <si>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</si>
  <si>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</si>
  <si>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</si>
  <si>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</si>
  <si>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</si>
  <si>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</si>
  <si>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</si>
  <si>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</si>
  <si>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</si>
  <si>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</si>
  <si>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</si>
  <si>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</si>
  <si>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</si>
  <si>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</si>
  <si>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</si>
  <si>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</si>
  <si>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</si>
  <si>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</si>
  <si>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</si>
  <si>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</si>
  <si>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</si>
  <si>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</si>
  <si>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</si>
  <si>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</si>
  <si>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</si>
  <si>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</si>
  <si>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</si>
  <si>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</si>
  <si>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</si>
  <si>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</si>
  <si>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</si>
  <si>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東京都中央区日本橋浜町2-31-1　
浜町センタ－ビル</t>
    <phoneticPr fontId="3"/>
  </si>
  <si>
    <t>横浜市内事業場</t>
    <phoneticPr fontId="3"/>
  </si>
  <si>
    <t>横浜市内</t>
    <phoneticPr fontId="3"/>
  </si>
  <si>
    <t>横浜市長</t>
    <phoneticPr fontId="3"/>
  </si>
  <si>
    <t>Ｄ－建設業</t>
    <phoneticPr fontId="3"/>
  </si>
  <si>
    <t>・搬入し機材の無梱包および省梱包による梱包材の削減
・工法変更による廃材発生の抑制
・資材のプレハブ化により事務所での産廃発生の抑制</t>
    <rPh sb="1" eb="3">
      <t>ハンニュウ</t>
    </rPh>
    <rPh sb="4" eb="6">
      <t>キザイ</t>
    </rPh>
    <rPh sb="7" eb="8">
      <t>ム</t>
    </rPh>
    <rPh sb="8" eb="10">
      <t>コンポウ</t>
    </rPh>
    <rPh sb="13" eb="14">
      <t>ショウ</t>
    </rPh>
    <rPh sb="14" eb="16">
      <t>コンポウ</t>
    </rPh>
    <rPh sb="19" eb="21">
      <t>コンポウ</t>
    </rPh>
    <rPh sb="21" eb="22">
      <t>ザイ</t>
    </rPh>
    <rPh sb="23" eb="25">
      <t>サクゲン</t>
    </rPh>
    <rPh sb="27" eb="29">
      <t>コウホウ</t>
    </rPh>
    <rPh sb="29" eb="31">
      <t>ヘンコウ</t>
    </rPh>
    <rPh sb="34" eb="36">
      <t>ハイザイ</t>
    </rPh>
    <rPh sb="36" eb="38">
      <t>ハッセイ</t>
    </rPh>
    <rPh sb="39" eb="41">
      <t>ヨクセイ</t>
    </rPh>
    <rPh sb="43" eb="45">
      <t>シザイ</t>
    </rPh>
    <rPh sb="50" eb="51">
      <t>カ</t>
    </rPh>
    <rPh sb="54" eb="56">
      <t>ジム</t>
    </rPh>
    <rPh sb="56" eb="57">
      <t>ショ</t>
    </rPh>
    <rPh sb="59" eb="61">
      <t>サンパイ</t>
    </rPh>
    <rPh sb="61" eb="63">
      <t>ハッセイ</t>
    </rPh>
    <rPh sb="64" eb="66">
      <t>ヨクセイ</t>
    </rPh>
    <phoneticPr fontId="3"/>
  </si>
  <si>
    <t>無し</t>
    <rPh sb="0" eb="1">
      <t>ナシ</t>
    </rPh>
    <phoneticPr fontId="3"/>
  </si>
  <si>
    <t>技術本部→産業施設事業部管理責任者→産業施設事業部各事業所（現場代理人）</t>
    <rPh sb="0" eb="2">
      <t>ギジュツ</t>
    </rPh>
    <rPh sb="2" eb="4">
      <t>ホンブ</t>
    </rPh>
    <rPh sb="5" eb="12">
      <t>サンギョウシセツジギョウブ</t>
    </rPh>
    <rPh sb="12" eb="14">
      <t>カンリ</t>
    </rPh>
    <rPh sb="14" eb="16">
      <t>セキニン</t>
    </rPh>
    <rPh sb="16" eb="17">
      <t>シャ</t>
    </rPh>
    <rPh sb="18" eb="20">
      <t>サンギョウ</t>
    </rPh>
    <rPh sb="20" eb="22">
      <t>シセツ</t>
    </rPh>
    <rPh sb="22" eb="24">
      <t>ジギョウ</t>
    </rPh>
    <rPh sb="24" eb="25">
      <t>ブ</t>
    </rPh>
    <rPh sb="25" eb="26">
      <t>カク</t>
    </rPh>
    <rPh sb="26" eb="28">
      <t>ジギョウ</t>
    </rPh>
    <rPh sb="28" eb="29">
      <t>ショ</t>
    </rPh>
    <rPh sb="30" eb="32">
      <t>ゲンバ</t>
    </rPh>
    <rPh sb="32" eb="35">
      <t>ダイリニン</t>
    </rPh>
    <phoneticPr fontId="3"/>
  </si>
  <si>
    <t>・廃ﾌﾟﾗｽﾁｯｸ類→処理委託→破砕→RPF(再資源化)又は焼却施設へ（熱回収）
・紙くず→処理委託→破砕→RPF・製紙原料(再資源化）又は焼却施設へ（熱回収）
・木くず→処理委託→破砕→ﾁｯﾌﾟ(再資源化）又は焼却施設へ（熱回収）
・金属くず→処理委託→破砕→再生品(売却）
・ガラ陶くず→処理委託→破砕→安定型埋立処分場又は焼却施設へ（熱回収）
・その他のがれき類→処理委託→破砕→再生骨材(再資源化）</t>
    <phoneticPr fontId="3"/>
  </si>
  <si>
    <t xml:space="preserve">・委託契約前に委託先施設の現地確認を実施、継続的に委託している処理施設は、
年１回定期的に現地確認を実施
・電子マニフェスト・電子委託契約の運用にて適正処理の向上
</t>
    <rPh sb="1" eb="3">
      <t>イタク</t>
    </rPh>
    <rPh sb="3" eb="5">
      <t>ケイヤク</t>
    </rPh>
    <rPh sb="5" eb="6">
      <t>マエ</t>
    </rPh>
    <rPh sb="7" eb="10">
      <t>イタクサキ</t>
    </rPh>
    <rPh sb="10" eb="12">
      <t>シセツ</t>
    </rPh>
    <rPh sb="13" eb="15">
      <t>ゲンチ</t>
    </rPh>
    <rPh sb="15" eb="17">
      <t>カクニン</t>
    </rPh>
    <rPh sb="18" eb="20">
      <t>ジッシ</t>
    </rPh>
    <rPh sb="21" eb="24">
      <t>ケイゾクテキ</t>
    </rPh>
    <rPh sb="25" eb="27">
      <t>イタク</t>
    </rPh>
    <rPh sb="31" eb="33">
      <t>ショリ</t>
    </rPh>
    <rPh sb="33" eb="35">
      <t>シセツ</t>
    </rPh>
    <rPh sb="38" eb="39">
      <t>ネン</t>
    </rPh>
    <rPh sb="40" eb="41">
      <t>カイ</t>
    </rPh>
    <rPh sb="41" eb="44">
      <t>テイキテキ</t>
    </rPh>
    <rPh sb="45" eb="47">
      <t>ゲンチ</t>
    </rPh>
    <rPh sb="47" eb="49">
      <t>カクニン</t>
    </rPh>
    <rPh sb="50" eb="52">
      <t>ジッシ</t>
    </rPh>
    <rPh sb="54" eb="56">
      <t>デンシ</t>
    </rPh>
    <rPh sb="63" eb="65">
      <t>デンシ</t>
    </rPh>
    <rPh sb="65" eb="67">
      <t>イタク</t>
    </rPh>
    <rPh sb="67" eb="69">
      <t>ケイヤク</t>
    </rPh>
    <rPh sb="70" eb="72">
      <t>ウンヨウ</t>
    </rPh>
    <rPh sb="74" eb="76">
      <t>テキセイ</t>
    </rPh>
    <rPh sb="76" eb="78">
      <t>ショリ</t>
    </rPh>
    <rPh sb="79" eb="81">
      <t>コウジョウ</t>
    </rPh>
    <phoneticPr fontId="3"/>
  </si>
  <si>
    <t>・各事業所にて分別計画を立案して実施
・事業所内は分別を促進できるように整理整頓の上、分別エリアを定め、作業員全員に周知
・建設廃棄物委託業者は中間処理施設、リサイクル施設の受け入れ条件を十分考慮</t>
    <rPh sb="1" eb="2">
      <t>カク</t>
    </rPh>
    <rPh sb="2" eb="5">
      <t>ジギョウショ</t>
    </rPh>
    <rPh sb="7" eb="9">
      <t>ブンベツ</t>
    </rPh>
    <rPh sb="9" eb="11">
      <t>ケイカク</t>
    </rPh>
    <rPh sb="12" eb="14">
      <t>リツアン</t>
    </rPh>
    <rPh sb="16" eb="18">
      <t>ジッシ</t>
    </rPh>
    <rPh sb="20" eb="22">
      <t>ジギョウ</t>
    </rPh>
    <rPh sb="22" eb="23">
      <t>ショ</t>
    </rPh>
    <rPh sb="23" eb="24">
      <t>ナイ</t>
    </rPh>
    <rPh sb="25" eb="27">
      <t>ブンベツ</t>
    </rPh>
    <rPh sb="28" eb="30">
      <t>ソクシン</t>
    </rPh>
    <rPh sb="36" eb="38">
      <t>セイリ</t>
    </rPh>
    <rPh sb="38" eb="40">
      <t>セイトン</t>
    </rPh>
    <rPh sb="41" eb="42">
      <t>ウエ</t>
    </rPh>
    <rPh sb="43" eb="45">
      <t>ブンベツ</t>
    </rPh>
    <rPh sb="49" eb="50">
      <t>サダ</t>
    </rPh>
    <rPh sb="52" eb="55">
      <t>サギョウイン</t>
    </rPh>
    <rPh sb="55" eb="57">
      <t>ゼンイン</t>
    </rPh>
    <rPh sb="58" eb="60">
      <t>シュウチ</t>
    </rPh>
    <rPh sb="62" eb="64">
      <t>ケンセツ</t>
    </rPh>
    <rPh sb="64" eb="67">
      <t>ハイキブツ</t>
    </rPh>
    <rPh sb="67" eb="69">
      <t>イタク</t>
    </rPh>
    <rPh sb="69" eb="71">
      <t>ギョウシャ</t>
    </rPh>
    <rPh sb="72" eb="74">
      <t>チュウカン</t>
    </rPh>
    <rPh sb="74" eb="76">
      <t>ショリ</t>
    </rPh>
    <rPh sb="76" eb="78">
      <t>シセツ</t>
    </rPh>
    <rPh sb="84" eb="86">
      <t>シセツ</t>
    </rPh>
    <rPh sb="87" eb="88">
      <t>ウ</t>
    </rPh>
    <rPh sb="89" eb="90">
      <t>イ</t>
    </rPh>
    <rPh sb="91" eb="93">
      <t>ジョウケン</t>
    </rPh>
    <rPh sb="94" eb="96">
      <t>ジュウブン</t>
    </rPh>
    <rPh sb="96" eb="98">
      <t>コウリョ</t>
    </rPh>
    <phoneticPr fontId="3"/>
  </si>
  <si>
    <t>・これまでの取組に加え、リサイクル率の高い産業廃棄物処理業者の積極的選定の推進。</t>
    <phoneticPr fontId="3"/>
  </si>
  <si>
    <t>・これまでの取組の継続的実施。</t>
    <phoneticPr fontId="3"/>
  </si>
  <si>
    <t>03-3639-2703</t>
  </si>
  <si>
    <t>新日本空調株式会社
上席執行役員首都圏事業本部長　田村 守</t>
    <rPh sb="0" eb="9">
      <t>シンニホンクウチョウカブシキガイシャ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</si>
</sst>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69" zoomScale="115" zoomScaleNormal="115" zoomScaleSheetLayoutView="115" workbookViewId="0">
      <selection activeCell="Y43" sqref="Y43"/>
    </sheetView>
  </sheetViews>
  <sheetFormatPr defaultColWidth="9" defaultRowHeight="12" x14ac:dyDescent="0.15"/>
  <cols>
    <col min="1" max="1" width="1.125" style="24" customWidth="1"/>
    <col min="2" max="2" width="3.375" style="24" customWidth="1"/>
    <col min="3" max="3" width="2.875" style="22" customWidth="1"/>
    <col min="4" max="4" width="3.125" style="22" customWidth="1"/>
    <col min="5" max="5" width="9.62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24" width="9" style="22"/>
    <col min="25" max="25" width="10.875" style="22" customWidth="1"/>
    <col min="26" max="26" width="9" style="22"/>
    <col min="27" max="27" width="13.375" style="22" customWidth="1"/>
    <col min="28" max="33" width="9" style="22"/>
    <col min="34" max="34" width="33.8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35" customHeight="1" x14ac:dyDescent="0.15">
      <c r="C34" s="86"/>
      <c r="U34" s="87"/>
      <c r="W34" s="21"/>
      <c r="X34" s="21"/>
      <c r="Y34" s="23"/>
    </row>
    <row r="35" spans="1:25" ht="14.25" x14ac:dyDescent="0.15">
      <c r="C35" s="86"/>
      <c r="P35" s="592">
        <v>46203</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448</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445</v>
      </c>
      <c r="M40" s="596"/>
      <c r="N40" s="596"/>
      <c r="O40" s="596"/>
      <c r="P40" s="596"/>
      <c r="Q40" s="596"/>
      <c r="R40" s="596"/>
      <c r="S40" s="596"/>
      <c r="T40" s="596"/>
      <c r="U40" s="597"/>
      <c r="W40" s="21"/>
      <c r="X40" s="21"/>
    </row>
    <row r="41" spans="1:25" ht="26.25" customHeight="1" x14ac:dyDescent="0.15">
      <c r="C41" s="86"/>
      <c r="I41" s="25"/>
      <c r="J41" s="25" t="s">
        <v>7</v>
      </c>
      <c r="K41" s="25"/>
      <c r="L41" s="596" t="s">
        <v>459</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458</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446</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2975</v>
      </c>
      <c r="Q49" s="576"/>
      <c r="R49" s="576"/>
      <c r="S49" s="576"/>
      <c r="T49" s="576"/>
      <c r="U49" s="577"/>
    </row>
    <row r="50" spans="3:23" ht="26.25" customHeight="1" x14ac:dyDescent="0.15">
      <c r="C50" s="547" t="s">
        <v>11</v>
      </c>
      <c r="D50" s="548"/>
      <c r="E50" s="549"/>
      <c r="F50" s="558" t="s">
        <v>447</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449</v>
      </c>
      <c r="G54" s="631"/>
      <c r="H54" s="631"/>
      <c r="I54" s="631"/>
      <c r="J54" s="631"/>
      <c r="K54" s="631"/>
      <c r="L54" s="32" t="s">
        <v>48</v>
      </c>
      <c r="M54" s="32"/>
      <c r="N54" s="635"/>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3921</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3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28</v>
      </c>
      <c r="G61" s="633"/>
      <c r="H61" s="633"/>
      <c r="I61" s="633"/>
      <c r="J61" s="633"/>
      <c r="K61" s="633"/>
      <c r="L61" s="633"/>
      <c r="M61" s="633"/>
      <c r="N61" s="633"/>
      <c r="O61" s="633"/>
      <c r="P61" s="633"/>
      <c r="Q61" s="633"/>
      <c r="R61" s="633"/>
      <c r="S61" s="633"/>
      <c r="T61" s="633"/>
      <c r="U61" s="634"/>
      <c r="W61" s="28"/>
    </row>
    <row r="62" spans="3:23" ht="14.1" customHeight="1" x14ac:dyDescent="0.15">
      <c r="C62" s="451"/>
      <c r="D62" s="373"/>
      <c r="E62" s="347"/>
      <c r="F62" s="647" t="s">
        <v>453</v>
      </c>
      <c r="G62" s="648"/>
      <c r="H62" s="648"/>
      <c r="I62" s="648"/>
      <c r="J62" s="648"/>
      <c r="K62" s="648"/>
      <c r="L62" s="648"/>
      <c r="M62" s="648"/>
      <c r="N62" s="648"/>
      <c r="O62" s="648"/>
      <c r="P62" s="648"/>
      <c r="Q62" s="648"/>
      <c r="R62" s="648"/>
      <c r="S62" s="648"/>
      <c r="T62" s="648"/>
      <c r="U62" s="649"/>
      <c r="W62" s="28"/>
    </row>
    <row r="63" spans="3:23" ht="14.1"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4.1"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4.1"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4.1"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4.1"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4.1"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4.1"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4.1"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4.1"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4.1"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4.1"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3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4.1" customHeight="1" x14ac:dyDescent="0.15">
      <c r="C77" s="188"/>
      <c r="D77" s="656" t="s">
        <v>452</v>
      </c>
      <c r="E77" s="657"/>
      <c r="F77" s="657"/>
      <c r="G77" s="657"/>
      <c r="H77" s="657"/>
      <c r="I77" s="657"/>
      <c r="J77" s="657"/>
      <c r="K77" s="657"/>
      <c r="L77" s="657"/>
      <c r="M77" s="657"/>
      <c r="N77" s="657"/>
      <c r="O77" s="657"/>
      <c r="P77" s="657"/>
      <c r="Q77" s="657"/>
      <c r="R77" s="657"/>
      <c r="S77" s="657"/>
      <c r="T77" s="657"/>
      <c r="U77" s="658"/>
      <c r="W77"/>
    </row>
    <row r="78" spans="3:23" ht="14.1"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4.1"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4.1"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4.1"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4.1"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4.1"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4.1"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4.1"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4.1"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8</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1907.8999999999999</v>
      </c>
      <c r="L90" s="605"/>
      <c r="M90" s="605"/>
      <c r="N90" s="605"/>
      <c r="O90" s="605"/>
      <c r="P90" s="193" t="s">
        <v>290</v>
      </c>
      <c r="Q90" s="615"/>
      <c r="R90" s="615"/>
      <c r="S90" s="615"/>
      <c r="T90" s="615"/>
      <c r="U90" s="616"/>
      <c r="V90" s="292"/>
      <c r="W90" s="292"/>
      <c r="X90" s="603"/>
      <c r="Y90" s="603"/>
      <c r="Z90" s="603"/>
      <c r="AA90" s="603"/>
      <c r="AB90" s="603"/>
      <c r="AC90" s="603"/>
    </row>
    <row r="91" spans="1:29" ht="14.1"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4.1" customHeight="1" x14ac:dyDescent="0.15">
      <c r="C94" s="618"/>
      <c r="D94" s="623"/>
      <c r="E94" s="601"/>
      <c r="F94" s="508" t="s">
        <v>450</v>
      </c>
      <c r="G94" s="509"/>
      <c r="H94" s="509"/>
      <c r="I94" s="509"/>
      <c r="J94" s="509"/>
      <c r="K94" s="509"/>
      <c r="L94" s="509"/>
      <c r="M94" s="509"/>
      <c r="N94" s="509"/>
      <c r="O94" s="509"/>
      <c r="P94" s="509"/>
      <c r="Q94" s="509"/>
      <c r="R94" s="509"/>
      <c r="S94" s="509"/>
      <c r="T94" s="509"/>
      <c r="U94" s="510"/>
      <c r="V94" s="164"/>
      <c r="W94" s="165"/>
      <c r="X94" s="165"/>
      <c r="Y94" s="165"/>
    </row>
    <row r="95" spans="1:29" ht="14.1"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4.1"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4.1"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4.1"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4.1"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4.1"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4.1"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4.1"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1818</v>
      </c>
      <c r="L105" s="605"/>
      <c r="M105" s="605"/>
      <c r="N105" s="605"/>
      <c r="O105" s="605"/>
      <c r="P105" s="457" t="s">
        <v>290</v>
      </c>
      <c r="Q105" s="615"/>
      <c r="R105" s="615"/>
      <c r="S105" s="615"/>
      <c r="T105" s="615"/>
      <c r="U105" s="616"/>
      <c r="V105" s="292"/>
      <c r="W105" s="292"/>
      <c r="X105" s="102"/>
    </row>
    <row r="106" spans="1:27" ht="14.1"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1" customHeight="1" x14ac:dyDescent="0.15">
      <c r="C109" s="619"/>
      <c r="D109" s="503"/>
      <c r="E109" s="506"/>
      <c r="F109" s="508" t="s">
        <v>456</v>
      </c>
      <c r="G109" s="509"/>
      <c r="H109" s="509"/>
      <c r="I109" s="509"/>
      <c r="J109" s="509"/>
      <c r="K109" s="509"/>
      <c r="L109" s="509"/>
      <c r="M109" s="509"/>
      <c r="N109" s="509"/>
      <c r="O109" s="509"/>
      <c r="P109" s="509"/>
      <c r="Q109" s="509"/>
      <c r="R109" s="509"/>
      <c r="S109" s="509"/>
      <c r="T109" s="509"/>
      <c r="U109" s="510"/>
      <c r="V109" s="179"/>
      <c r="W109" s="165"/>
      <c r="X109" s="165"/>
      <c r="Y109" s="165"/>
    </row>
    <row r="110" spans="1:27" ht="14.1"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4.1"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4.1"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4.1"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4.1"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4.1"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4.1"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4.1"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1" customHeight="1" x14ac:dyDescent="0.15">
      <c r="C120" s="467"/>
      <c r="D120" s="503"/>
      <c r="E120" s="506"/>
      <c r="F120" s="508" t="s">
        <v>455</v>
      </c>
      <c r="G120" s="509"/>
      <c r="H120" s="509"/>
      <c r="I120" s="509"/>
      <c r="J120" s="509"/>
      <c r="K120" s="509"/>
      <c r="L120" s="509"/>
      <c r="M120" s="509"/>
      <c r="N120" s="509"/>
      <c r="O120" s="509"/>
      <c r="P120" s="509"/>
      <c r="Q120" s="509"/>
      <c r="R120" s="509"/>
      <c r="S120" s="509"/>
      <c r="T120" s="509"/>
      <c r="U120" s="510"/>
      <c r="V120" s="179"/>
      <c r="W120" s="165"/>
      <c r="X120" s="165"/>
      <c r="Y120" s="165"/>
    </row>
    <row r="121" spans="3:27" ht="14.1"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4.1"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4.1"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4.1"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1" customHeight="1" x14ac:dyDescent="0.15">
      <c r="C126" s="471"/>
      <c r="D126" s="503"/>
      <c r="E126" s="506"/>
      <c r="F126" s="508" t="s">
        <v>457</v>
      </c>
      <c r="G126" s="509"/>
      <c r="H126" s="509"/>
      <c r="I126" s="509"/>
      <c r="J126" s="509"/>
      <c r="K126" s="509"/>
      <c r="L126" s="509"/>
      <c r="M126" s="509"/>
      <c r="N126" s="509"/>
      <c r="O126" s="509"/>
      <c r="P126" s="509"/>
      <c r="Q126" s="509"/>
      <c r="R126" s="509"/>
      <c r="S126" s="509"/>
      <c r="T126" s="509"/>
      <c r="U126" s="510"/>
      <c r="V126" s="179"/>
      <c r="W126" s="165"/>
      <c r="X126" s="165"/>
      <c r="Y126" s="165"/>
    </row>
    <row r="127" spans="3:27" ht="14.1"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4.1"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4.1"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4.1"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4.1"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4.1"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1" customHeight="1" x14ac:dyDescent="0.15">
      <c r="C136" s="195"/>
      <c r="D136" s="503"/>
      <c r="E136" s="517"/>
      <c r="F136" s="508" t="s">
        <v>451</v>
      </c>
      <c r="G136" s="509"/>
      <c r="H136" s="509"/>
      <c r="I136" s="509"/>
      <c r="J136" s="509"/>
      <c r="K136" s="509"/>
      <c r="L136" s="509"/>
      <c r="M136" s="509"/>
      <c r="N136" s="509"/>
      <c r="O136" s="509"/>
      <c r="P136" s="509"/>
      <c r="Q136" s="509"/>
      <c r="R136" s="509"/>
      <c r="S136" s="509"/>
      <c r="T136" s="509"/>
      <c r="U136" s="510"/>
      <c r="V136" s="164"/>
      <c r="W136" s="165"/>
      <c r="X136" s="165"/>
      <c r="Y136" s="165"/>
    </row>
    <row r="137" spans="3:27" ht="14.1"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4.1"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4.1"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4.1"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4.1"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4.1"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4.1"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4.1"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1" customHeight="1" x14ac:dyDescent="0.15">
      <c r="C147" s="195"/>
      <c r="D147" s="503"/>
      <c r="E147" s="506"/>
      <c r="F147" s="508" t="s">
        <v>451</v>
      </c>
      <c r="G147" s="509"/>
      <c r="H147" s="509"/>
      <c r="I147" s="509"/>
      <c r="J147" s="509"/>
      <c r="K147" s="509"/>
      <c r="L147" s="509"/>
      <c r="M147" s="509"/>
      <c r="N147" s="509"/>
      <c r="O147" s="509"/>
      <c r="P147" s="509"/>
      <c r="Q147" s="509"/>
      <c r="R147" s="509"/>
      <c r="S147" s="509"/>
      <c r="T147" s="509"/>
      <c r="U147" s="510"/>
      <c r="V147" s="164"/>
      <c r="W147" s="165"/>
      <c r="X147" s="165"/>
      <c r="Y147" s="165"/>
    </row>
    <row r="148" spans="3:27" ht="14.1"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4.1"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4.1"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4.1"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4.1"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4.1"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4.1"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1"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8.1"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4.1"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1" customHeight="1" x14ac:dyDescent="0.15">
      <c r="C160" s="195"/>
      <c r="D160" s="503"/>
      <c r="E160" s="506"/>
      <c r="F160" s="508" t="s">
        <v>451</v>
      </c>
      <c r="G160" s="509"/>
      <c r="H160" s="509"/>
      <c r="I160" s="509"/>
      <c r="J160" s="509"/>
      <c r="K160" s="509"/>
      <c r="L160" s="509"/>
      <c r="M160" s="509"/>
      <c r="N160" s="509"/>
      <c r="O160" s="509"/>
      <c r="P160" s="509"/>
      <c r="Q160" s="509"/>
      <c r="R160" s="509"/>
      <c r="S160" s="509"/>
      <c r="T160" s="509"/>
      <c r="U160" s="510"/>
      <c r="V160" s="164"/>
      <c r="W160" s="165"/>
      <c r="X160" s="165"/>
      <c r="Y160" s="165"/>
    </row>
    <row r="161" spans="3:27" ht="14.1"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4.1"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4.1"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4.1"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4.1"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4.1"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4.1"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4.1"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1"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8.1"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1" customHeight="1" x14ac:dyDescent="0.15">
      <c r="C172" s="195"/>
      <c r="D172" s="503"/>
      <c r="E172" s="506"/>
      <c r="F172" s="508" t="s">
        <v>451</v>
      </c>
      <c r="G172" s="509"/>
      <c r="H172" s="509"/>
      <c r="I172" s="509"/>
      <c r="J172" s="509"/>
      <c r="K172" s="509"/>
      <c r="L172" s="509"/>
      <c r="M172" s="509"/>
      <c r="N172" s="509"/>
      <c r="O172" s="509"/>
      <c r="P172" s="509"/>
      <c r="Q172" s="509"/>
      <c r="R172" s="509"/>
      <c r="S172" s="509"/>
      <c r="T172" s="509"/>
      <c r="U172" s="510"/>
      <c r="V172" s="164"/>
      <c r="W172" s="165"/>
      <c r="X172" s="165"/>
      <c r="Y172" s="165"/>
    </row>
    <row r="173" spans="3:27" ht="14.1"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4.1"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4.1"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4.1"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4.1"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4.1"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4.1"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4.1"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1" customHeight="1" x14ac:dyDescent="0.15">
      <c r="C185" s="195"/>
      <c r="D185" s="503"/>
      <c r="E185" s="517"/>
      <c r="F185" s="508" t="s">
        <v>451</v>
      </c>
      <c r="G185" s="509"/>
      <c r="H185" s="509"/>
      <c r="I185" s="509"/>
      <c r="J185" s="509"/>
      <c r="K185" s="509"/>
      <c r="L185" s="509"/>
      <c r="M185" s="509"/>
      <c r="N185" s="509"/>
      <c r="O185" s="509"/>
      <c r="P185" s="509"/>
      <c r="Q185" s="509"/>
      <c r="R185" s="509"/>
      <c r="S185" s="509"/>
      <c r="T185" s="509"/>
      <c r="U185" s="510"/>
      <c r="V185" s="164"/>
      <c r="W185" s="165"/>
      <c r="X185" s="165"/>
      <c r="Y185" s="165"/>
    </row>
    <row r="186" spans="3:27" ht="14.1"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4.1"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4.1"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4.1"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4.1"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4.1"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4.1"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4.1"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1" customHeight="1" x14ac:dyDescent="0.15">
      <c r="C197" s="195"/>
      <c r="D197" s="503"/>
      <c r="E197" s="506"/>
      <c r="F197" s="508" t="s">
        <v>451</v>
      </c>
      <c r="G197" s="509"/>
      <c r="H197" s="509"/>
      <c r="I197" s="509"/>
      <c r="J197" s="509"/>
      <c r="K197" s="509"/>
      <c r="L197" s="509"/>
      <c r="M197" s="509"/>
      <c r="N197" s="509"/>
      <c r="O197" s="509"/>
      <c r="P197" s="509"/>
      <c r="Q197" s="509"/>
      <c r="R197" s="509"/>
      <c r="S197" s="509"/>
      <c r="T197" s="509"/>
      <c r="U197" s="510"/>
      <c r="V197" s="164"/>
      <c r="W197" s="165"/>
      <c r="X197" s="165"/>
      <c r="Y197" s="165"/>
    </row>
    <row r="198" spans="3:27" ht="14.1"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4.1"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4.1"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4.1"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4.1"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4.1"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4.1"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4.1"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35" customHeight="1" x14ac:dyDescent="0.15">
      <c r="C208" s="195"/>
      <c r="D208" s="503"/>
      <c r="E208" s="506"/>
      <c r="F208" s="520" t="s">
        <v>266</v>
      </c>
      <c r="G208" s="521"/>
      <c r="H208" s="521"/>
      <c r="I208" s="521"/>
      <c r="J208" s="521"/>
      <c r="K208" s="501">
        <f>+別紙!AA14</f>
        <v>1907.8999999999999</v>
      </c>
      <c r="L208" s="501"/>
      <c r="M208" s="501"/>
      <c r="N208" s="501"/>
      <c r="O208" s="501"/>
      <c r="P208" s="198" t="s">
        <v>13</v>
      </c>
      <c r="Q208" s="522" t="s">
        <v>364</v>
      </c>
      <c r="R208" s="523"/>
      <c r="S208" s="523"/>
      <c r="T208" s="523"/>
      <c r="U208" s="524"/>
      <c r="V208" s="164"/>
      <c r="W208" s="165"/>
      <c r="X208" s="165"/>
      <c r="Y208" s="165"/>
    </row>
    <row r="209" spans="3:26" ht="43.35" customHeight="1" x14ac:dyDescent="0.15">
      <c r="C209" s="195"/>
      <c r="D209" s="503"/>
      <c r="E209" s="506"/>
      <c r="F209" s="263"/>
      <c r="G209" s="514" t="s">
        <v>222</v>
      </c>
      <c r="H209" s="515"/>
      <c r="I209" s="515"/>
      <c r="J209" s="515"/>
      <c r="K209" s="501">
        <f>+別紙!AA15</f>
        <v>294</v>
      </c>
      <c r="L209" s="501"/>
      <c r="M209" s="501"/>
      <c r="N209" s="501"/>
      <c r="O209" s="501"/>
      <c r="P209" s="346" t="s">
        <v>13</v>
      </c>
      <c r="Q209" s="525"/>
      <c r="R209" s="526"/>
      <c r="S209" s="526"/>
      <c r="T209" s="526"/>
      <c r="U209" s="527"/>
      <c r="V209" s="164"/>
      <c r="W209" s="165"/>
      <c r="X209" s="165"/>
      <c r="Y209" s="165"/>
    </row>
    <row r="210" spans="3:26" ht="43.35" customHeight="1" x14ac:dyDescent="0.15">
      <c r="C210" s="195"/>
      <c r="D210" s="503"/>
      <c r="E210" s="506"/>
      <c r="F210" s="263"/>
      <c r="G210" s="514" t="s">
        <v>223</v>
      </c>
      <c r="H210" s="515"/>
      <c r="I210" s="515"/>
      <c r="J210" s="515"/>
      <c r="K210" s="501">
        <f>+別紙!AA16</f>
        <v>1773.5</v>
      </c>
      <c r="L210" s="501"/>
      <c r="M210" s="501"/>
      <c r="N210" s="501"/>
      <c r="O210" s="501"/>
      <c r="P210" s="346" t="s">
        <v>13</v>
      </c>
      <c r="Q210" s="525"/>
      <c r="R210" s="526"/>
      <c r="S210" s="526"/>
      <c r="T210" s="526"/>
      <c r="U210" s="527"/>
      <c r="V210" s="164"/>
      <c r="W210" s="165"/>
      <c r="X210" s="165"/>
      <c r="Y210" s="165"/>
    </row>
    <row r="211" spans="3:26" ht="43.35" customHeight="1" x14ac:dyDescent="0.15">
      <c r="C211" s="195"/>
      <c r="D211" s="503"/>
      <c r="E211" s="506"/>
      <c r="F211" s="263"/>
      <c r="G211" s="514" t="s">
        <v>407</v>
      </c>
      <c r="H211" s="515"/>
      <c r="I211" s="515"/>
      <c r="J211" s="515"/>
      <c r="K211" s="501">
        <f>+別紙!AA17</f>
        <v>118.39999999999999</v>
      </c>
      <c r="L211" s="501"/>
      <c r="M211" s="501"/>
      <c r="N211" s="501"/>
      <c r="O211" s="501"/>
      <c r="P211" s="346" t="s">
        <v>13</v>
      </c>
      <c r="Q211" s="525"/>
      <c r="R211" s="526"/>
      <c r="S211" s="526"/>
      <c r="T211" s="526"/>
      <c r="U211" s="527"/>
      <c r="V211" s="164"/>
      <c r="W211" s="165"/>
      <c r="X211" s="165"/>
      <c r="Y211" s="165"/>
    </row>
    <row r="212" spans="3:26" ht="43.3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4.1"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1" customHeight="1" x14ac:dyDescent="0.15">
      <c r="C214" s="195"/>
      <c r="D214" s="503"/>
      <c r="E214" s="506"/>
      <c r="F214" s="508" t="s">
        <v>454</v>
      </c>
      <c r="G214" s="509"/>
      <c r="H214" s="509"/>
      <c r="I214" s="509"/>
      <c r="J214" s="509"/>
      <c r="K214" s="509"/>
      <c r="L214" s="509"/>
      <c r="M214" s="509"/>
      <c r="N214" s="509"/>
      <c r="O214" s="509"/>
      <c r="P214" s="509"/>
      <c r="Q214" s="509"/>
      <c r="R214" s="509"/>
      <c r="S214" s="509"/>
      <c r="T214" s="509"/>
      <c r="U214" s="510"/>
      <c r="V214" s="164"/>
      <c r="W214" s="165"/>
      <c r="X214" s="165"/>
      <c r="Y214" s="165"/>
    </row>
    <row r="215" spans="3:26" ht="14.1"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4.1"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4.1"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4.1"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4.1"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4.1"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4.1"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4.1"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1818</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296</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1772</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37</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4.1"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1" customHeight="1" x14ac:dyDescent="0.15">
      <c r="C231" s="195"/>
      <c r="D231" s="503"/>
      <c r="E231" s="506"/>
      <c r="F231" s="508" t="s">
        <v>457</v>
      </c>
      <c r="G231" s="509"/>
      <c r="H231" s="509"/>
      <c r="I231" s="509"/>
      <c r="J231" s="509"/>
      <c r="K231" s="509"/>
      <c r="L231" s="509"/>
      <c r="M231" s="509"/>
      <c r="N231" s="509"/>
      <c r="O231" s="509"/>
      <c r="P231" s="509"/>
      <c r="Q231" s="509"/>
      <c r="R231" s="509"/>
      <c r="S231" s="509"/>
      <c r="T231" s="509"/>
      <c r="U231" s="510"/>
      <c r="V231" s="164"/>
      <c r="W231" s="165"/>
      <c r="X231" s="165"/>
      <c r="Y231" s="165"/>
    </row>
    <row r="232" spans="3:27" ht="14.1"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4.1"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4.1"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4.1"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4.1"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4.1"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4.1"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4.1"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20.100000000000001"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20.100000000000001"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1.1"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1.1"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349999999999994"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1.1"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5" zoomScaleNormal="100" workbookViewId="0">
      <selection activeCell="F33" sqref="F33: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49" width="9" style="45"/>
    <col min="50" max="50" width="49.8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1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3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横浜市内事業場</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3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4" zoomScaleNormal="100"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50</v>
      </c>
      <c r="P27" s="734"/>
      <c r="Q27" s="734"/>
      <c r="R27" s="734"/>
      <c r="S27" s="49" t="s">
        <v>38</v>
      </c>
      <c r="T27" s="70"/>
      <c r="U27" s="70"/>
      <c r="X27" s="68" t="s">
        <v>39</v>
      </c>
      <c r="Y27" s="71"/>
      <c r="AG27" s="58"/>
      <c r="AH27" s="58"/>
      <c r="AI27" s="58"/>
      <c r="AJ27" s="58"/>
      <c r="AK27" s="683">
        <f>+AG18+O27</f>
        <v>50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50.7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1.1000000000000001</v>
      </c>
      <c r="G30" s="689"/>
      <c r="H30" s="214" t="s">
        <v>197</v>
      </c>
      <c r="L30" s="697"/>
      <c r="O30" s="61"/>
      <c r="Q30" s="699">
        <f>+ROUND(Z28,1)+ROUND(Z29,1)+ROUND(Z30,1)</f>
        <v>50</v>
      </c>
      <c r="R30" s="734"/>
      <c r="S30" s="734"/>
      <c r="T30" s="734"/>
      <c r="U30" s="49" t="s">
        <v>16</v>
      </c>
      <c r="X30" s="742" t="s">
        <v>185</v>
      </c>
      <c r="Y30" s="743"/>
      <c r="Z30" s="685"/>
      <c r="AA30" s="686"/>
      <c r="AB30" s="686"/>
      <c r="AC30" s="686"/>
      <c r="AD30" s="686"/>
      <c r="AE30" s="49" t="s">
        <v>13</v>
      </c>
      <c r="AK30" s="670">
        <v>1</v>
      </c>
      <c r="AL30" s="671"/>
      <c r="AM30" s="671"/>
      <c r="AN30" s="671"/>
      <c r="AO30" s="57" t="s">
        <v>13</v>
      </c>
      <c r="AR30" s="682"/>
      <c r="AS30" s="679"/>
      <c r="AT30" s="679"/>
      <c r="AU30" s="680"/>
    </row>
    <row r="31" spans="2:48" ht="27" customHeight="1" thickTop="1" thickBot="1" x14ac:dyDescent="0.2">
      <c r="B31" s="705" t="s">
        <v>374</v>
      </c>
      <c r="C31" s="694"/>
      <c r="D31" s="694"/>
      <c r="E31" s="695"/>
      <c r="F31" s="688">
        <v>50.7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1"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AR28" sqref="AR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200.8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190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200</v>
      </c>
      <c r="P27" s="734"/>
      <c r="Q27" s="734"/>
      <c r="R27" s="734"/>
      <c r="S27" s="49" t="s">
        <v>38</v>
      </c>
      <c r="T27" s="70"/>
      <c r="U27" s="70"/>
      <c r="X27" s="68" t="s">
        <v>39</v>
      </c>
      <c r="Y27" s="71"/>
      <c r="AG27" s="58"/>
      <c r="AH27" s="58"/>
      <c r="AI27" s="58"/>
      <c r="AJ27" s="58"/>
      <c r="AK27" s="683">
        <f>+AG18+O27</f>
        <v>200</v>
      </c>
      <c r="AL27" s="684"/>
      <c r="AM27" s="684"/>
      <c r="AN27" s="684"/>
      <c r="AO27" s="57" t="s">
        <v>13</v>
      </c>
      <c r="AP27" s="318"/>
      <c r="AQ27" s="132"/>
      <c r="AR27" s="670">
        <v>1</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190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200.8</v>
      </c>
      <c r="G29" s="689"/>
      <c r="H29" s="214" t="s">
        <v>197</v>
      </c>
      <c r="L29" s="697"/>
      <c r="O29" s="61"/>
      <c r="P29" s="148"/>
      <c r="Q29" s="56" t="s">
        <v>182</v>
      </c>
      <c r="R29" s="694" t="s">
        <v>33</v>
      </c>
      <c r="S29" s="744"/>
      <c r="T29" s="744"/>
      <c r="U29" s="745"/>
      <c r="V29" s="53"/>
      <c r="W29" s="492"/>
      <c r="X29" s="742" t="s">
        <v>314</v>
      </c>
      <c r="Y29" s="743"/>
      <c r="Z29" s="685">
        <v>10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21.2</v>
      </c>
      <c r="G30" s="689"/>
      <c r="H30" s="214" t="s">
        <v>197</v>
      </c>
      <c r="L30" s="697"/>
      <c r="O30" s="61"/>
      <c r="Q30" s="699">
        <f>+ROUND(Z28,1)+ROUND(Z29,1)+ROUND(Z30,1)</f>
        <v>200</v>
      </c>
      <c r="R30" s="734"/>
      <c r="S30" s="734"/>
      <c r="T30" s="734"/>
      <c r="U30" s="49" t="s">
        <v>16</v>
      </c>
      <c r="W30" s="278"/>
      <c r="X30" s="742" t="s">
        <v>185</v>
      </c>
      <c r="Y30" s="743"/>
      <c r="Z30" s="685"/>
      <c r="AA30" s="686"/>
      <c r="AB30" s="686"/>
      <c r="AC30" s="686"/>
      <c r="AD30" s="686"/>
      <c r="AE30" s="49" t="s">
        <v>13</v>
      </c>
      <c r="AK30" s="670">
        <v>21</v>
      </c>
      <c r="AL30" s="671"/>
      <c r="AM30" s="671"/>
      <c r="AN30" s="671"/>
      <c r="AO30" s="57" t="s">
        <v>13</v>
      </c>
      <c r="AR30" s="682"/>
      <c r="AS30" s="679"/>
      <c r="AT30" s="679"/>
      <c r="AU30" s="680"/>
    </row>
    <row r="31" spans="2:48" ht="27" customHeight="1" thickBot="1" x14ac:dyDescent="0.2">
      <c r="B31" s="705" t="s">
        <v>374</v>
      </c>
      <c r="C31" s="694"/>
      <c r="D31" s="694"/>
      <c r="E31" s="695"/>
      <c r="F31" s="688">
        <v>190.4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1.4</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4" workbookViewId="0">
      <selection activeCell="AR28" sqref="AR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3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58.099999999999994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57</v>
      </c>
      <c r="P27" s="734"/>
      <c r="Q27" s="734"/>
      <c r="R27" s="734"/>
      <c r="S27" s="49" t="s">
        <v>38</v>
      </c>
      <c r="T27" s="70"/>
      <c r="U27" s="70"/>
      <c r="X27" s="68" t="s">
        <v>39</v>
      </c>
      <c r="Y27" s="71"/>
      <c r="AG27" s="58"/>
      <c r="AH27" s="58"/>
      <c r="AI27" s="58"/>
      <c r="AJ27" s="58"/>
      <c r="AK27" s="683">
        <f>+AG18+O27</f>
        <v>57</v>
      </c>
      <c r="AL27" s="684"/>
      <c r="AM27" s="684"/>
      <c r="AN27" s="684"/>
      <c r="AO27" s="57" t="s">
        <v>13</v>
      </c>
      <c r="AP27" s="318"/>
      <c r="AQ27" s="132"/>
      <c r="AR27" s="670">
        <v>3</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58.099999999999994</v>
      </c>
      <c r="G29" s="689"/>
      <c r="H29" s="214" t="s">
        <v>197</v>
      </c>
      <c r="L29" s="697"/>
      <c r="O29" s="61"/>
      <c r="P29" s="148"/>
      <c r="Q29" s="56" t="s">
        <v>182</v>
      </c>
      <c r="R29" s="694" t="s">
        <v>33</v>
      </c>
      <c r="S29" s="744"/>
      <c r="T29" s="744"/>
      <c r="U29" s="745"/>
      <c r="V29" s="53"/>
      <c r="W29" s="72"/>
      <c r="X29" s="742" t="s">
        <v>314</v>
      </c>
      <c r="Y29" s="743"/>
      <c r="Z29" s="685">
        <v>3</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16</v>
      </c>
      <c r="G30" s="689"/>
      <c r="H30" s="214" t="s">
        <v>197</v>
      </c>
      <c r="L30" s="697"/>
      <c r="O30" s="61"/>
      <c r="Q30" s="699">
        <f>+ROUND(Z28,1)+ROUND(Z29,1)+ROUND(Z30,1)</f>
        <v>57</v>
      </c>
      <c r="R30" s="734"/>
      <c r="S30" s="734"/>
      <c r="T30" s="734"/>
      <c r="U30" s="49" t="s">
        <v>16</v>
      </c>
      <c r="X30" s="742" t="s">
        <v>185</v>
      </c>
      <c r="Y30" s="743"/>
      <c r="Z30" s="685"/>
      <c r="AA30" s="686"/>
      <c r="AB30" s="686"/>
      <c r="AC30" s="686"/>
      <c r="AD30" s="686"/>
      <c r="AE30" s="49" t="s">
        <v>13</v>
      </c>
      <c r="AK30" s="670">
        <v>16</v>
      </c>
      <c r="AL30" s="671"/>
      <c r="AM30" s="671"/>
      <c r="AN30" s="671"/>
      <c r="AO30" s="57" t="s">
        <v>13</v>
      </c>
      <c r="AR30" s="682"/>
      <c r="AS30" s="679"/>
      <c r="AT30" s="679"/>
      <c r="AU30" s="680"/>
    </row>
    <row r="31" spans="2:48" ht="27" customHeight="1" thickTop="1" thickBot="1" x14ac:dyDescent="0.2">
      <c r="B31" s="705" t="s">
        <v>374</v>
      </c>
      <c r="C31" s="694"/>
      <c r="D31" s="694"/>
      <c r="E31" s="695"/>
      <c r="F31" s="688">
        <v>54.3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3.8</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4"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3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3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26</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26.4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26</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26</v>
      </c>
      <c r="P27" s="734"/>
      <c r="Q27" s="734"/>
      <c r="R27" s="734"/>
      <c r="S27" s="49" t="s">
        <v>38</v>
      </c>
      <c r="T27" s="70"/>
      <c r="U27" s="70"/>
      <c r="X27" s="68" t="s">
        <v>39</v>
      </c>
      <c r="Y27" s="71"/>
      <c r="AG27" s="58"/>
      <c r="AH27" s="58"/>
      <c r="AI27" s="58"/>
      <c r="AJ27" s="58"/>
      <c r="AK27" s="683">
        <f>+AG18+O27</f>
        <v>26</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26</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26.4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20.2</v>
      </c>
      <c r="G30" s="689"/>
      <c r="H30" s="214" t="s">
        <v>197</v>
      </c>
      <c r="L30" s="697"/>
      <c r="O30" s="61"/>
      <c r="Q30" s="699">
        <f>+ROUND(Z28,1)+ROUND(Z29,1)+ROUND(Z30,1)</f>
        <v>26</v>
      </c>
      <c r="R30" s="734"/>
      <c r="S30" s="734"/>
      <c r="T30" s="734"/>
      <c r="U30" s="49" t="s">
        <v>16</v>
      </c>
      <c r="X30" s="742" t="s">
        <v>185</v>
      </c>
      <c r="Y30" s="743"/>
      <c r="Z30" s="685"/>
      <c r="AA30" s="686"/>
      <c r="AB30" s="686"/>
      <c r="AC30" s="686"/>
      <c r="AD30" s="686"/>
      <c r="AE30" s="49" t="s">
        <v>13</v>
      </c>
      <c r="AK30" s="670">
        <v>20</v>
      </c>
      <c r="AL30" s="671"/>
      <c r="AM30" s="671"/>
      <c r="AN30" s="671"/>
      <c r="AO30" s="57" t="s">
        <v>13</v>
      </c>
      <c r="AR30" s="682"/>
      <c r="AS30" s="679"/>
      <c r="AT30" s="679"/>
      <c r="AU30" s="680"/>
    </row>
    <row r="31" spans="2:48" ht="27" customHeight="1" thickTop="1" thickBot="1" x14ac:dyDescent="0.2">
      <c r="B31" s="705" t="s">
        <v>374</v>
      </c>
      <c r="C31" s="694"/>
      <c r="D31" s="694"/>
      <c r="E31" s="695"/>
      <c r="F31" s="688">
        <v>26.4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2"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13"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4"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1300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1378.6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1300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1300</v>
      </c>
      <c r="P27" s="734"/>
      <c r="Q27" s="734"/>
      <c r="R27" s="734"/>
      <c r="S27" s="49" t="s">
        <v>38</v>
      </c>
      <c r="T27" s="70"/>
      <c r="U27" s="70"/>
      <c r="X27" s="68" t="s">
        <v>39</v>
      </c>
      <c r="Y27" s="71"/>
      <c r="AG27" s="58"/>
      <c r="AH27" s="58"/>
      <c r="AI27" s="58"/>
      <c r="AJ27" s="58"/>
      <c r="AK27" s="683">
        <f>+AG18+O27</f>
        <v>1300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1300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1378.6</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96.5</v>
      </c>
      <c r="G30" s="689"/>
      <c r="H30" s="214" t="s">
        <v>197</v>
      </c>
      <c r="L30" s="697"/>
      <c r="O30" s="61"/>
      <c r="Q30" s="699">
        <f>+ROUND(Z28,1)+ROUND(Z29,1)+ROUND(Z30,1)</f>
        <v>1300</v>
      </c>
      <c r="R30" s="734"/>
      <c r="S30" s="734"/>
      <c r="T30" s="734"/>
      <c r="U30" s="49" t="s">
        <v>16</v>
      </c>
      <c r="X30" s="742" t="s">
        <v>185</v>
      </c>
      <c r="Y30" s="743"/>
      <c r="Z30" s="685"/>
      <c r="AA30" s="686"/>
      <c r="AB30" s="686"/>
      <c r="AC30" s="686"/>
      <c r="AD30" s="686"/>
      <c r="AE30" s="49" t="s">
        <v>13</v>
      </c>
      <c r="AK30" s="670">
        <v>100</v>
      </c>
      <c r="AL30" s="671"/>
      <c r="AM30" s="671"/>
      <c r="AN30" s="671"/>
      <c r="AO30" s="57" t="s">
        <v>13</v>
      </c>
      <c r="AR30" s="682"/>
      <c r="AS30" s="679"/>
      <c r="AT30" s="679"/>
      <c r="AU30" s="680"/>
    </row>
    <row r="31" spans="2:48" ht="27" customHeight="1" thickTop="1" thickBot="1" x14ac:dyDescent="0.2">
      <c r="B31" s="705" t="s">
        <v>374</v>
      </c>
      <c r="C31" s="694"/>
      <c r="D31" s="694"/>
      <c r="E31" s="695"/>
      <c r="F31" s="688">
        <v>1378.6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5" workbookViewId="0">
      <selection activeCell="AR28" sqref="AR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135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142.4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102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135</v>
      </c>
      <c r="P27" s="734"/>
      <c r="Q27" s="734"/>
      <c r="R27" s="734"/>
      <c r="S27" s="49" t="s">
        <v>38</v>
      </c>
      <c r="T27" s="70"/>
      <c r="U27" s="70"/>
      <c r="X27" s="68" t="s">
        <v>39</v>
      </c>
      <c r="Y27" s="71"/>
      <c r="AG27" s="58"/>
      <c r="AH27" s="58"/>
      <c r="AI27" s="58"/>
      <c r="AJ27" s="58"/>
      <c r="AK27" s="683">
        <f>+AG18+O27</f>
        <v>135</v>
      </c>
      <c r="AL27" s="684"/>
      <c r="AM27" s="684"/>
      <c r="AN27" s="684"/>
      <c r="AO27" s="57" t="s">
        <v>13</v>
      </c>
      <c r="AP27" s="318"/>
      <c r="AQ27" s="132"/>
      <c r="AR27" s="670">
        <v>33</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102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142.4</v>
      </c>
      <c r="G29" s="689"/>
      <c r="H29" s="214" t="s">
        <v>197</v>
      </c>
      <c r="L29" s="697"/>
      <c r="O29" s="61"/>
      <c r="P29" s="148"/>
      <c r="Q29" s="56" t="s">
        <v>182</v>
      </c>
      <c r="R29" s="694" t="s">
        <v>33</v>
      </c>
      <c r="S29" s="744"/>
      <c r="T29" s="744"/>
      <c r="U29" s="745"/>
      <c r="V29" s="53"/>
      <c r="W29" s="72"/>
      <c r="X29" s="742" t="s">
        <v>314</v>
      </c>
      <c r="Y29" s="743"/>
      <c r="Z29" s="685">
        <v>33</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109.2</v>
      </c>
      <c r="G30" s="689"/>
      <c r="H30" s="214" t="s">
        <v>197</v>
      </c>
      <c r="L30" s="697"/>
      <c r="O30" s="61"/>
      <c r="Q30" s="699">
        <f>+ROUND(Z28,1)+ROUND(Z29,1)+ROUND(Z30,1)</f>
        <v>135</v>
      </c>
      <c r="R30" s="734"/>
      <c r="S30" s="734"/>
      <c r="T30" s="734"/>
      <c r="U30" s="49" t="s">
        <v>16</v>
      </c>
      <c r="X30" s="742" t="s">
        <v>185</v>
      </c>
      <c r="Y30" s="743"/>
      <c r="Z30" s="685"/>
      <c r="AA30" s="686"/>
      <c r="AB30" s="686"/>
      <c r="AC30" s="686"/>
      <c r="AD30" s="686"/>
      <c r="AE30" s="49" t="s">
        <v>13</v>
      </c>
      <c r="AK30" s="670">
        <v>109</v>
      </c>
      <c r="AL30" s="671"/>
      <c r="AM30" s="671"/>
      <c r="AN30" s="671"/>
      <c r="AO30" s="57" t="s">
        <v>13</v>
      </c>
      <c r="AR30" s="682"/>
      <c r="AS30" s="679"/>
      <c r="AT30" s="679"/>
      <c r="AU30" s="680"/>
    </row>
    <row r="31" spans="2:48" ht="27" customHeight="1" thickTop="1" thickBot="1" x14ac:dyDescent="0.2">
      <c r="B31" s="705" t="s">
        <v>374</v>
      </c>
      <c r="C31" s="694"/>
      <c r="D31" s="694"/>
      <c r="E31" s="695"/>
      <c r="F31" s="688">
        <v>33.4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102.1</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8" workbookViewId="0">
      <selection activeCell="AK30" sqref="AK30:AN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横浜市内事業場</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50.8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50</v>
      </c>
      <c r="P27" s="734"/>
      <c r="Q27" s="734"/>
      <c r="R27" s="734"/>
      <c r="S27" s="49" t="s">
        <v>38</v>
      </c>
      <c r="T27" s="70"/>
      <c r="U27" s="70"/>
      <c r="X27" s="68" t="s">
        <v>39</v>
      </c>
      <c r="Y27" s="71"/>
      <c r="AG27" s="58"/>
      <c r="AH27" s="58"/>
      <c r="AI27" s="58"/>
      <c r="AJ27" s="58"/>
      <c r="AK27" s="683">
        <f>+AG18+O27</f>
        <v>50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50.8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29.8</v>
      </c>
      <c r="G30" s="689"/>
      <c r="H30" s="214" t="s">
        <v>197</v>
      </c>
      <c r="L30" s="697"/>
      <c r="O30" s="61"/>
      <c r="Q30" s="699">
        <f>+ROUND(Z28,1)+ROUND(Z29,1)+ROUND(Z30,1)</f>
        <v>50</v>
      </c>
      <c r="R30" s="734"/>
      <c r="S30" s="734"/>
      <c r="T30" s="734"/>
      <c r="U30" s="49" t="s">
        <v>16</v>
      </c>
      <c r="X30" s="742" t="s">
        <v>185</v>
      </c>
      <c r="Y30" s="743"/>
      <c r="Z30" s="685"/>
      <c r="AA30" s="686"/>
      <c r="AB30" s="686"/>
      <c r="AC30" s="686"/>
      <c r="AD30" s="686"/>
      <c r="AE30" s="49" t="s">
        <v>13</v>
      </c>
      <c r="AK30" s="670">
        <v>29</v>
      </c>
      <c r="AL30" s="671"/>
      <c r="AM30" s="671"/>
      <c r="AN30" s="671"/>
      <c r="AO30" s="57" t="s">
        <v>13</v>
      </c>
      <c r="AR30" s="682"/>
      <c r="AS30" s="679"/>
      <c r="AT30" s="679"/>
      <c r="AU30" s="680"/>
    </row>
    <row r="31" spans="2:48" ht="27" customHeight="1" thickTop="1" thickBot="1" x14ac:dyDescent="0.2">
      <c r="B31" s="705" t="s">
        <v>374</v>
      </c>
      <c r="C31" s="694"/>
      <c r="D31" s="694"/>
      <c r="E31" s="695"/>
      <c r="F31" s="688">
        <v>39.6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11.1</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R30" sqref="R30"/>
    </sheetView>
  </sheetViews>
  <sheetFormatPr defaultColWidth="9" defaultRowHeight="11.25" x14ac:dyDescent="0.15"/>
  <cols>
    <col min="1" max="1" width="2.5" style="10" customWidth="1"/>
    <col min="2" max="3" width="3.875" style="10" customWidth="1"/>
    <col min="4" max="4" width="4.5" style="10" customWidth="1"/>
    <col min="5" max="5" width="3.875" style="10" customWidth="1"/>
    <col min="6" max="6" width="40.875" style="10" customWidth="1"/>
    <col min="7" max="7" width="9.875" style="10" customWidth="1"/>
    <col min="8" max="8" width="10.375" style="10" customWidth="1"/>
    <col min="9" max="26" width="9.875" style="10" customWidth="1"/>
    <col min="27" max="27" width="11.8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横浜市内事業場</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1"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50.7</v>
      </c>
      <c r="I9" s="377">
        <f>IF(OR(ｳ.廃油!F24&gt;0,ｳ.廃油!F24&lt;0),ｳ.廃油!F24,IF(I$19&gt;0,"0",0))</f>
        <v>0.1</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200.8</v>
      </c>
      <c r="M9" s="377">
        <f>IF(OR(ｷ.紙くず!F24&gt;0,ｷ.紙くず!F24&lt;0),ｷ.紙くず!F24,IF(M$19&gt;0,"0",0))</f>
        <v>58.099999999999994</v>
      </c>
      <c r="N9" s="377">
        <f>IF(OR(ｸ.木くず!F24&gt;0,ｸ.木くず!F24&lt;0),ｸ.木くず!F24,IF(N$19&gt;0,"0",0))</f>
        <v>26.4</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1378.6</v>
      </c>
      <c r="T9" s="377">
        <f>IF(OR(ｾ.ｶﾞﾗｽ･ｺﾝｸﾘ･陶磁器くず!F24&gt;0,ｾ.ｶﾞﾗｽ･ｺﾝｸﾘ･陶磁器くず!F24&lt;0),ｾ.ｶﾞﾗｽ･ｺﾝｸﾘ･陶磁器くず!F24,IF(T$19&gt;0,"0",0))</f>
        <v>142.4</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50.8</v>
      </c>
      <c r="AA9" s="379">
        <f>IF(SUM(G9:Z9)&gt;0,SUM(G9:Z9),IF(AA$19&gt;0,"0",0))</f>
        <v>1907.8999999999999</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50.7</v>
      </c>
      <c r="I14" s="383">
        <f>IF(OR(ｳ.廃油!F29&gt;0,ｳ.廃油!F29&lt;0),ｳ.廃油!F29,IF(I$19&gt;0,"0",0))</f>
        <v>0.1</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200.8</v>
      </c>
      <c r="M14" s="383">
        <f>IF(OR(ｷ.紙くず!F29&gt;0,ｷ.紙くず!F29&lt;0),ｷ.紙くず!F29,IF(M$19&gt;0,"0",0))</f>
        <v>58.099999999999994</v>
      </c>
      <c r="N14" s="383">
        <f>IF(OR(ｸ.木くず!F29&gt;0,ｸ.木くず!F29&lt;0),ｸ.木くず!F29,IF(N$19&gt;0,"0",0))</f>
        <v>26.4</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1378.6</v>
      </c>
      <c r="T14" s="383">
        <f>IF(OR(ｾ.ｶﾞﾗｽ･ｺﾝｸﾘ･陶磁器くず!F29&gt;0,ｾ.ｶﾞﾗｽ･ｺﾝｸﾘ･陶磁器くず!F29&lt;0),ｾ.ｶﾞﾗｽ･ｺﾝｸﾘ･陶磁器くず!F29,IF(T$19&gt;0,"0",0))</f>
        <v>142.4</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50.8</v>
      </c>
      <c r="AA14" s="385">
        <f t="shared" si="0"/>
        <v>1907.8999999999999</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1.1000000000000001</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21.2</v>
      </c>
      <c r="M15" s="383">
        <f>IF(OR(ｷ.紙くず!F30&gt;0,ｷ.紙くず!F30&lt;0),ｷ.紙くず!F30,IF(M$19&gt;0,"0",0))</f>
        <v>16</v>
      </c>
      <c r="N15" s="383">
        <f>IF(OR(ｸ.木くず!F30&gt;0,ｸ.木くず!F30&lt;0),ｸ.木くず!F30,IF(N$19&gt;0,"0",0))</f>
        <v>20.2</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96.5</v>
      </c>
      <c r="T15" s="383">
        <f>IF(OR(ｾ.ｶﾞﾗｽ･ｺﾝｸﾘ･陶磁器くず!F30&gt;0,ｾ.ｶﾞﾗｽ･ｺﾝｸﾘ･陶磁器くず!F30&lt;0),ｾ.ｶﾞﾗｽ･ｺﾝｸﾘ･陶磁器くず!F30,IF(T$19&gt;0,"0",0))</f>
        <v>109.2</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29.8</v>
      </c>
      <c r="AA15" s="385">
        <f t="shared" si="0"/>
        <v>294</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50.7</v>
      </c>
      <c r="I16" s="383">
        <f>IF(OR(ｳ.廃油!F31&gt;0,ｳ.廃油!F31&lt;0),ｳ.廃油!F31,IF(I$19&gt;0,"0",0))</f>
        <v>0.1</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190.4</v>
      </c>
      <c r="M16" s="383">
        <f>IF(OR(ｷ.紙くず!F31&gt;0,ｷ.紙くず!F31&lt;0),ｷ.紙くず!F31,IF(M$19&gt;0,"0",0))</f>
        <v>54.3</v>
      </c>
      <c r="N16" s="383">
        <f>IF(OR(ｸ.木くず!F31&gt;0,ｸ.木くず!F31&lt;0),ｸ.木くず!F31,IF(N$19&gt;0,"0",0))</f>
        <v>26.4</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1378.6</v>
      </c>
      <c r="T16" s="383">
        <f>IF(OR(ｾ.ｶﾞﾗｽ･ｺﾝｸﾘ･陶磁器くず!F31&gt;0,ｾ.ｶﾞﾗｽ･ｺﾝｸﾘ･陶磁器くず!F31&lt;0),ｾ.ｶﾞﾗｽ･ｺﾝｸﾘ･陶磁器くず!F31,IF(T$19&gt;0,"0",0))</f>
        <v>33.4</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39.6</v>
      </c>
      <c r="AA16" s="385">
        <f t="shared" si="0"/>
        <v>1773.5</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1.4</v>
      </c>
      <c r="M17" s="383">
        <f>IF(OR(ｷ.紙くず!F32&gt;0,ｷ.紙くず!F32&lt;0),ｷ.紙くず!F32,IF(M$19&gt;0,"0",0))</f>
        <v>3.8</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f>IF(OR(ｾ.ｶﾞﾗｽ･ｺﾝｸﾘ･陶磁器くず!F32&gt;0,ｾ.ｶﾞﾗｽ･ｺﾝｸﾘ･陶磁器くず!F32&lt;0),ｾ.ｶﾞﾗｽ･ｺﾝｸﾘ･陶磁器くず!F32,IF(T$19&gt;0,"0",0))</f>
        <v>102.1</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11.1</v>
      </c>
      <c r="AA17" s="385">
        <f t="shared" si="0"/>
        <v>118.39999999999999</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50</v>
      </c>
      <c r="I19" s="389">
        <f t="shared" si="1"/>
        <v>0</v>
      </c>
      <c r="J19" s="389">
        <f t="shared" si="1"/>
        <v>0</v>
      </c>
      <c r="K19" s="389">
        <f t="shared" si="1"/>
        <v>0</v>
      </c>
      <c r="L19" s="389">
        <f t="shared" si="1"/>
        <v>200</v>
      </c>
      <c r="M19" s="389">
        <f t="shared" si="1"/>
        <v>57</v>
      </c>
      <c r="N19" s="389">
        <f t="shared" si="1"/>
        <v>26</v>
      </c>
      <c r="O19" s="389">
        <f t="shared" si="1"/>
        <v>0</v>
      </c>
      <c r="P19" s="389">
        <f t="shared" si="1"/>
        <v>0</v>
      </c>
      <c r="Q19" s="389">
        <f t="shared" si="1"/>
        <v>0</v>
      </c>
      <c r="R19" s="389">
        <f t="shared" si="1"/>
        <v>0</v>
      </c>
      <c r="S19" s="389">
        <f t="shared" si="1"/>
        <v>1300</v>
      </c>
      <c r="T19" s="389">
        <f t="shared" si="1"/>
        <v>135</v>
      </c>
      <c r="U19" s="389">
        <f t="shared" si="1"/>
        <v>0</v>
      </c>
      <c r="V19" s="389">
        <f t="shared" si="1"/>
        <v>0</v>
      </c>
      <c r="W19" s="389">
        <f t="shared" si="1"/>
        <v>0</v>
      </c>
      <c r="X19" s="389">
        <f t="shared" si="1"/>
        <v>0</v>
      </c>
      <c r="Y19" s="389">
        <f t="shared" si="1"/>
        <v>0</v>
      </c>
      <c r="Z19" s="390">
        <f t="shared" si="1"/>
        <v>50</v>
      </c>
      <c r="AA19" s="391">
        <f t="shared" ref="AA19:AA25" si="2">SUM(G19:Z19)</f>
        <v>1818</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6"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50</v>
      </c>
      <c r="I37" s="424">
        <f t="shared" si="8"/>
        <v>0</v>
      </c>
      <c r="J37" s="424">
        <f t="shared" si="8"/>
        <v>0</v>
      </c>
      <c r="K37" s="424">
        <f t="shared" si="8"/>
        <v>0</v>
      </c>
      <c r="L37" s="424">
        <f t="shared" si="8"/>
        <v>200</v>
      </c>
      <c r="M37" s="424">
        <f t="shared" si="8"/>
        <v>57</v>
      </c>
      <c r="N37" s="424">
        <f t="shared" si="8"/>
        <v>26</v>
      </c>
      <c r="O37" s="424">
        <f t="shared" si="8"/>
        <v>0</v>
      </c>
      <c r="P37" s="424">
        <f t="shared" si="8"/>
        <v>0</v>
      </c>
      <c r="Q37" s="424">
        <f t="shared" si="8"/>
        <v>0</v>
      </c>
      <c r="R37" s="424">
        <f t="shared" si="8"/>
        <v>0</v>
      </c>
      <c r="S37" s="424">
        <f t="shared" si="8"/>
        <v>1300</v>
      </c>
      <c r="T37" s="424">
        <f t="shared" si="8"/>
        <v>135</v>
      </c>
      <c r="U37" s="424">
        <f t="shared" si="8"/>
        <v>0</v>
      </c>
      <c r="V37" s="424">
        <f t="shared" si="8"/>
        <v>0</v>
      </c>
      <c r="W37" s="424">
        <f t="shared" si="8"/>
        <v>0</v>
      </c>
      <c r="X37" s="424">
        <f t="shared" si="8"/>
        <v>0</v>
      </c>
      <c r="Y37" s="424">
        <f t="shared" si="8"/>
        <v>0</v>
      </c>
      <c r="Z37" s="425">
        <f t="shared" si="8"/>
        <v>50</v>
      </c>
      <c r="AA37" s="426">
        <f t="shared" si="4"/>
        <v>1818</v>
      </c>
    </row>
    <row r="38" spans="2:27" ht="24" customHeight="1" x14ac:dyDescent="0.15">
      <c r="B38" s="170"/>
      <c r="C38" s="828"/>
      <c r="D38" s="227"/>
      <c r="E38" s="225" t="s">
        <v>318</v>
      </c>
      <c r="F38" s="443"/>
      <c r="G38" s="415">
        <f t="shared" ref="G38:Z38" si="9">SUM(G39:G41)</f>
        <v>0</v>
      </c>
      <c r="H38" s="415">
        <f t="shared" si="9"/>
        <v>50</v>
      </c>
      <c r="I38" s="415">
        <f t="shared" si="9"/>
        <v>0</v>
      </c>
      <c r="J38" s="415">
        <f t="shared" si="9"/>
        <v>0</v>
      </c>
      <c r="K38" s="415">
        <f t="shared" si="9"/>
        <v>0</v>
      </c>
      <c r="L38" s="415">
        <f t="shared" si="9"/>
        <v>200</v>
      </c>
      <c r="M38" s="415">
        <f t="shared" si="9"/>
        <v>57</v>
      </c>
      <c r="N38" s="415">
        <f t="shared" si="9"/>
        <v>26</v>
      </c>
      <c r="O38" s="415">
        <f t="shared" si="9"/>
        <v>0</v>
      </c>
      <c r="P38" s="415">
        <f t="shared" si="9"/>
        <v>0</v>
      </c>
      <c r="Q38" s="415">
        <f t="shared" si="9"/>
        <v>0</v>
      </c>
      <c r="R38" s="415">
        <f t="shared" si="9"/>
        <v>0</v>
      </c>
      <c r="S38" s="415">
        <f t="shared" si="9"/>
        <v>1300</v>
      </c>
      <c r="T38" s="415">
        <f t="shared" si="9"/>
        <v>135</v>
      </c>
      <c r="U38" s="415">
        <f t="shared" si="9"/>
        <v>0</v>
      </c>
      <c r="V38" s="415">
        <f t="shared" si="9"/>
        <v>0</v>
      </c>
      <c r="W38" s="415">
        <f t="shared" si="9"/>
        <v>0</v>
      </c>
      <c r="X38" s="415">
        <f t="shared" si="9"/>
        <v>0</v>
      </c>
      <c r="Y38" s="415">
        <f t="shared" si="9"/>
        <v>0</v>
      </c>
      <c r="Z38" s="416">
        <f t="shared" si="9"/>
        <v>50</v>
      </c>
      <c r="AA38" s="417">
        <f t="shared" si="4"/>
        <v>1818</v>
      </c>
    </row>
    <row r="39" spans="2:27" ht="24" customHeight="1" x14ac:dyDescent="0.15">
      <c r="B39" s="170"/>
      <c r="C39" s="828"/>
      <c r="D39" s="228"/>
      <c r="E39" s="223"/>
      <c r="F39" s="221" t="s">
        <v>232</v>
      </c>
      <c r="G39" s="418">
        <f>+ｱ.燃え殻!$Z$28</f>
        <v>0</v>
      </c>
      <c r="H39" s="418">
        <f>+ｲ.汚泥!$Z$28</f>
        <v>50</v>
      </c>
      <c r="I39" s="418">
        <f>+ｳ.廃油!$Z$28</f>
        <v>0</v>
      </c>
      <c r="J39" s="418">
        <f>+ｴ.廃酸!$Z$28</f>
        <v>0</v>
      </c>
      <c r="K39" s="418">
        <f>+ｵ.廃ｱﾙｶﾘ!$Z$28</f>
        <v>0</v>
      </c>
      <c r="L39" s="418">
        <f>+ｶ.廃ﾌﾟﾗ類!$Z$28</f>
        <v>190</v>
      </c>
      <c r="M39" s="418">
        <f>+ｷ.紙くず!$Z$28</f>
        <v>54</v>
      </c>
      <c r="N39" s="418">
        <f>+ｸ.木くず!$Z$28</f>
        <v>26</v>
      </c>
      <c r="O39" s="418">
        <f>+ｹ.繊維くず!$Z$28</f>
        <v>0</v>
      </c>
      <c r="P39" s="418">
        <f>+ｺ.動植物性残さ!$Z$28</f>
        <v>0</v>
      </c>
      <c r="Q39" s="418">
        <f>+ｻ.動物系固形不要物!$Z$28</f>
        <v>0</v>
      </c>
      <c r="R39" s="418">
        <f>+ｼ.ｺﾞﾑくず!$Z$28</f>
        <v>0</v>
      </c>
      <c r="S39" s="418">
        <f>+ｽ.金属くず!$Z$28</f>
        <v>1300</v>
      </c>
      <c r="T39" s="418">
        <f>+ｾ.ｶﾞﾗｽ･ｺﾝｸﾘ･陶磁器くず!$Z$28</f>
        <v>102</v>
      </c>
      <c r="U39" s="418">
        <f>+ｿ.鉱さい!$Z$28</f>
        <v>0</v>
      </c>
      <c r="V39" s="418">
        <f>+ﾀ.がれき類!$Z$28</f>
        <v>0</v>
      </c>
      <c r="W39" s="418">
        <f>+ﾁ.動物のふん尿!$Z$28</f>
        <v>0</v>
      </c>
      <c r="X39" s="418">
        <f>+ﾂ.動物の死体!$Z$28</f>
        <v>0</v>
      </c>
      <c r="Y39" s="418">
        <f>+ﾃ.ばいじん!$Z$28</f>
        <v>0</v>
      </c>
      <c r="Z39" s="419">
        <f>+ﾄ.混合廃棄物その他!$Z$28</f>
        <v>50</v>
      </c>
      <c r="AA39" s="420">
        <f t="shared" si="4"/>
        <v>1772</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10</v>
      </c>
      <c r="M40" s="418">
        <f>+ｷ.紙くず!$Z$29</f>
        <v>3</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33</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46</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50</v>
      </c>
      <c r="I43" s="427">
        <f>+ｳ.廃油!$AK$27</f>
        <v>0</v>
      </c>
      <c r="J43" s="427">
        <f>+ｴ.廃酸!$AK$27</f>
        <v>0</v>
      </c>
      <c r="K43" s="427">
        <f>+ｵ.廃ｱﾙｶﾘ!$AK$27</f>
        <v>0</v>
      </c>
      <c r="L43" s="427">
        <f>+ｶ.廃ﾌﾟﾗ類!$AK$27</f>
        <v>200</v>
      </c>
      <c r="M43" s="427">
        <f>+ｷ.紙くず!$AK$27</f>
        <v>57</v>
      </c>
      <c r="N43" s="427">
        <f>+ｸ.木くず!$AK$27</f>
        <v>26</v>
      </c>
      <c r="O43" s="427">
        <f>+ｹ.繊維くず!$AK$27</f>
        <v>0</v>
      </c>
      <c r="P43" s="427">
        <f>+ｺ.動植物性残さ!$AK$27</f>
        <v>0</v>
      </c>
      <c r="Q43" s="427">
        <f>+ｻ.動物系固形不要物!$AK$27</f>
        <v>0</v>
      </c>
      <c r="R43" s="427">
        <f>+ｼ.ｺﾞﾑくず!$AK$27</f>
        <v>0</v>
      </c>
      <c r="S43" s="427">
        <f>+ｽ.金属くず!$AK$27</f>
        <v>1300</v>
      </c>
      <c r="T43" s="427">
        <f>+ｾ.ｶﾞﾗｽ･ｺﾝｸﾘ･陶磁器くず!$AK$27</f>
        <v>135</v>
      </c>
      <c r="U43" s="427">
        <f>+ｿ.鉱さい!$AK$27</f>
        <v>0</v>
      </c>
      <c r="V43" s="427">
        <f>+ﾀ.がれき類!$AK$27</f>
        <v>0</v>
      </c>
      <c r="W43" s="427">
        <f>+ﾁ.動物のふん尿!$AK$27</f>
        <v>0</v>
      </c>
      <c r="X43" s="427">
        <f>+ﾂ.動物の死体!$AK$27</f>
        <v>0</v>
      </c>
      <c r="Y43" s="427">
        <f>+ﾃ.ばいじん!$AK$27</f>
        <v>0</v>
      </c>
      <c r="Z43" s="428">
        <f>+ﾄ.混合廃棄物その他!$AK$27</f>
        <v>50</v>
      </c>
      <c r="AA43" s="429">
        <f>SUM(G43:Z43)</f>
        <v>1818</v>
      </c>
    </row>
    <row r="44" spans="2:27" ht="24" customHeight="1" x14ac:dyDescent="0.15">
      <c r="B44" s="170"/>
      <c r="C44" s="177"/>
      <c r="D44" s="175" t="s">
        <v>187</v>
      </c>
      <c r="E44" s="825" t="s">
        <v>235</v>
      </c>
      <c r="F44" s="826"/>
      <c r="G44" s="430">
        <f>+ｱ.燃え殻!$AK$30</f>
        <v>0</v>
      </c>
      <c r="H44" s="430">
        <f>+ｲ.汚泥!$AK$30</f>
        <v>1</v>
      </c>
      <c r="I44" s="430">
        <f>+ｳ.廃油!$AK$30</f>
        <v>0</v>
      </c>
      <c r="J44" s="430">
        <f>+ｴ.廃酸!$AK$30</f>
        <v>0</v>
      </c>
      <c r="K44" s="430">
        <f>+ｵ.廃ｱﾙｶﾘ!$AK$30</f>
        <v>0</v>
      </c>
      <c r="L44" s="430">
        <f>+ｶ.廃ﾌﾟﾗ類!$AK$30</f>
        <v>21</v>
      </c>
      <c r="M44" s="430">
        <f>+ｷ.紙くず!$AK$30</f>
        <v>16</v>
      </c>
      <c r="N44" s="430">
        <f>+ｸ.木くず!$AK$30</f>
        <v>20</v>
      </c>
      <c r="O44" s="430">
        <f>+ｹ.繊維くず!$AK$30</f>
        <v>0</v>
      </c>
      <c r="P44" s="430">
        <f>+ｺ.動植物性残さ!$AK$30</f>
        <v>0</v>
      </c>
      <c r="Q44" s="430">
        <f>+ｻ.動物系固形不要物!$AK$30</f>
        <v>0</v>
      </c>
      <c r="R44" s="430">
        <f>+ｼ.ｺﾞﾑくず!$AK$30</f>
        <v>0</v>
      </c>
      <c r="S44" s="430">
        <f>+ｽ.金属くず!$AK$30</f>
        <v>100</v>
      </c>
      <c r="T44" s="430">
        <f>+ｾ.ｶﾞﾗｽ･ｺﾝｸﾘ･陶磁器くず!$AK$30</f>
        <v>109</v>
      </c>
      <c r="U44" s="430">
        <f>+ｿ.鉱さい!$AK$30</f>
        <v>0</v>
      </c>
      <c r="V44" s="430">
        <f>+ﾀ.がれき類!$AK$30</f>
        <v>0</v>
      </c>
      <c r="W44" s="430">
        <f>+ﾁ.動物のふん尿!$AK$30</f>
        <v>0</v>
      </c>
      <c r="X44" s="430">
        <f>+ﾂ.動物の死体!$AK$30</f>
        <v>0</v>
      </c>
      <c r="Y44" s="430">
        <f>+ﾃ.ばいじん!$AK$30</f>
        <v>0</v>
      </c>
      <c r="Z44" s="431">
        <f>+ﾄ.混合廃棄物その他!$AK$30</f>
        <v>29</v>
      </c>
      <c r="AA44" s="432">
        <f t="shared" si="4"/>
        <v>296</v>
      </c>
    </row>
    <row r="45" spans="2:27" ht="24" customHeight="1" x14ac:dyDescent="0.15">
      <c r="B45" s="170"/>
      <c r="C45" s="177"/>
      <c r="D45" s="442" t="s">
        <v>189</v>
      </c>
      <c r="E45" s="818" t="s">
        <v>236</v>
      </c>
      <c r="F45" s="819"/>
      <c r="G45" s="433">
        <f>+ｱ.燃え殻!$AR$24</f>
        <v>0</v>
      </c>
      <c r="H45" s="433">
        <f>+ｲ.汚泥!$AR$24</f>
        <v>50</v>
      </c>
      <c r="I45" s="433">
        <f>+ｳ.廃油!$AR$24</f>
        <v>0</v>
      </c>
      <c r="J45" s="433">
        <f>+ｴ.廃酸!$AR$24</f>
        <v>0</v>
      </c>
      <c r="K45" s="433">
        <f>+ｵ.廃ｱﾙｶﾘ!$AR$24</f>
        <v>0</v>
      </c>
      <c r="L45" s="433">
        <f>+ｶ.廃ﾌﾟﾗ類!$AR$24</f>
        <v>190</v>
      </c>
      <c r="M45" s="433">
        <f>+ｷ.紙くず!$AR$24</f>
        <v>54</v>
      </c>
      <c r="N45" s="433">
        <f>+ｸ.木くず!$AR$24</f>
        <v>26</v>
      </c>
      <c r="O45" s="433">
        <f>+ｹ.繊維くず!$AR$24</f>
        <v>0</v>
      </c>
      <c r="P45" s="433">
        <f>+ｺ.動植物性残さ!$AR$24</f>
        <v>0</v>
      </c>
      <c r="Q45" s="433">
        <f>+ｻ.動物系固形不要物!$AR$24</f>
        <v>0</v>
      </c>
      <c r="R45" s="433">
        <f>+ｼ.ｺﾞﾑくず!$AR$24</f>
        <v>0</v>
      </c>
      <c r="S45" s="433">
        <f>+ｽ.金属くず!$AR$24</f>
        <v>1300</v>
      </c>
      <c r="T45" s="433">
        <f>+ｾ.ｶﾞﾗｽ･ｺﾝｸﾘ･陶磁器くず!$AR$24</f>
        <v>102</v>
      </c>
      <c r="U45" s="433">
        <f>+ｿ.鉱さい!$AR$24</f>
        <v>0</v>
      </c>
      <c r="V45" s="433">
        <f>+ﾀ.がれき類!$AR$24</f>
        <v>0</v>
      </c>
      <c r="W45" s="433">
        <f>+ﾁ.動物のふん尿!$AR$24</f>
        <v>0</v>
      </c>
      <c r="X45" s="433">
        <f>+ﾂ.動物の死体!$AR$24</f>
        <v>0</v>
      </c>
      <c r="Y45" s="433">
        <f>+ﾃ.ばいじん!$AR$24</f>
        <v>0</v>
      </c>
      <c r="Z45" s="434">
        <f>+ﾄ.混合廃棄物その他!$AR$24</f>
        <v>50</v>
      </c>
      <c r="AA45" s="435">
        <f t="shared" si="4"/>
        <v>1772</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1</v>
      </c>
      <c r="M46" s="418">
        <f>+ｷ.紙くず!$AR$27</f>
        <v>3</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33</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37</v>
      </c>
    </row>
    <row r="47" spans="2:27" ht="26.8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20.100000000000001"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100.7</v>
      </c>
      <c r="I55" s="10">
        <f t="shared" si="10"/>
        <v>0.1</v>
      </c>
      <c r="J55" s="10">
        <f t="shared" si="10"/>
        <v>0</v>
      </c>
      <c r="K55" s="10">
        <f t="shared" si="10"/>
        <v>0</v>
      </c>
      <c r="L55" s="10">
        <f t="shared" si="10"/>
        <v>400.8</v>
      </c>
      <c r="M55" s="10">
        <f t="shared" si="10"/>
        <v>115.1</v>
      </c>
      <c r="N55" s="10"/>
      <c r="O55" s="10"/>
      <c r="P55" s="10"/>
      <c r="Q55" s="10"/>
      <c r="R55" s="10"/>
      <c r="S55" s="10">
        <f t="shared" si="10"/>
        <v>2678.6</v>
      </c>
      <c r="T55" s="10">
        <f t="shared" si="10"/>
        <v>277.39999999999998</v>
      </c>
      <c r="U55" s="10">
        <f t="shared" si="10"/>
        <v>0</v>
      </c>
      <c r="V55" s="480">
        <f t="shared" si="10"/>
        <v>0</v>
      </c>
      <c r="W55" s="480">
        <f t="shared" si="10"/>
        <v>0</v>
      </c>
      <c r="X55" s="480">
        <f t="shared" si="10"/>
        <v>0</v>
      </c>
      <c r="Y55" s="480">
        <f t="shared" si="10"/>
        <v>0</v>
      </c>
      <c r="Z55" s="480">
        <f t="shared" si="10"/>
        <v>100.8</v>
      </c>
      <c r="AA55" s="481">
        <f>+AA9+AA19+AA20</f>
        <v>3725.8999999999996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875" style="22" customWidth="1"/>
    <col min="4" max="4" width="3.375" style="22" customWidth="1"/>
    <col min="5" max="5" width="8.87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16384" width="9" style="22"/>
  </cols>
  <sheetData>
    <row r="1" spans="1:23" ht="16.350000000000001" customHeight="1" x14ac:dyDescent="0.15">
      <c r="C1" s="82" t="s">
        <v>350</v>
      </c>
    </row>
    <row r="2" spans="1:23" ht="16.350000000000001" customHeight="1" x14ac:dyDescent="0.15">
      <c r="C2" s="82"/>
    </row>
    <row r="3" spans="1:23" ht="14.1"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35" customHeight="1" x14ac:dyDescent="0.15">
      <c r="C6" s="586" t="s">
        <v>415</v>
      </c>
      <c r="D6" s="586"/>
      <c r="E6" s="586"/>
      <c r="F6" s="586"/>
      <c r="G6" s="586"/>
      <c r="H6" s="586"/>
      <c r="I6" s="586"/>
      <c r="J6" s="586"/>
      <c r="K6" s="586"/>
      <c r="L6" s="586"/>
      <c r="M6" s="586"/>
      <c r="N6" s="586"/>
      <c r="O6" s="586"/>
      <c r="P6" s="586"/>
      <c r="Q6" s="586"/>
      <c r="R6" s="586"/>
      <c r="S6" s="586"/>
      <c r="T6" s="586"/>
      <c r="U6" s="586"/>
    </row>
    <row r="7" spans="1:23" ht="13.3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35" customHeight="1" x14ac:dyDescent="0.15">
      <c r="C10" s="86"/>
      <c r="U10" s="87"/>
    </row>
    <row r="11" spans="1:23" ht="13.5" x14ac:dyDescent="0.15">
      <c r="C11" s="86"/>
      <c r="P11" s="888">
        <f>+表紙!P35</f>
        <v>46203</v>
      </c>
      <c r="Q11" s="889"/>
      <c r="R11" s="889"/>
      <c r="S11" s="889"/>
      <c r="T11" s="890"/>
      <c r="U11" s="281"/>
    </row>
    <row r="12" spans="1:23" ht="13.35" customHeight="1" x14ac:dyDescent="0.15">
      <c r="C12" s="86"/>
      <c r="S12" s="43"/>
      <c r="T12" s="43"/>
      <c r="U12" s="88"/>
    </row>
    <row r="13" spans="1:23" ht="13.5" x14ac:dyDescent="0.15">
      <c r="C13" s="898" t="str">
        <f>+表紙!C37</f>
        <v>横浜市長</v>
      </c>
      <c r="D13" s="899"/>
      <c r="E13" s="899"/>
      <c r="F13" s="899"/>
      <c r="G13" s="23" t="s">
        <v>5</v>
      </c>
      <c r="H13" s="23"/>
      <c r="U13" s="87"/>
    </row>
    <row r="14" spans="1:23" ht="13.35" customHeight="1" x14ac:dyDescent="0.15">
      <c r="C14" s="86"/>
      <c r="U14" s="87"/>
    </row>
    <row r="15" spans="1:23" ht="13.35" customHeight="1" x14ac:dyDescent="0.15">
      <c r="A15" s="22">
        <v>3</v>
      </c>
      <c r="C15" s="86"/>
      <c r="I15" s="79"/>
      <c r="J15" s="79" t="s">
        <v>327</v>
      </c>
      <c r="K15" s="79"/>
      <c r="U15" s="87"/>
    </row>
    <row r="16" spans="1:23" ht="26.25" customHeight="1" x14ac:dyDescent="0.15">
      <c r="C16" s="86"/>
      <c r="I16" s="25"/>
      <c r="J16" s="25" t="s">
        <v>6</v>
      </c>
      <c r="K16" s="25"/>
      <c r="L16" s="897" t="str">
        <f>+表紙!L40</f>
        <v>東京都中央区日本橋浜町2-31-1　
浜町センタ－ビル</v>
      </c>
      <c r="M16" s="897"/>
      <c r="N16" s="897"/>
      <c r="O16" s="897"/>
      <c r="P16" s="897"/>
      <c r="Q16" s="897"/>
      <c r="R16" s="897"/>
      <c r="S16" s="897"/>
      <c r="T16" s="897"/>
      <c r="U16" s="282"/>
    </row>
    <row r="17" spans="1:21" ht="26.25" customHeight="1" x14ac:dyDescent="0.15">
      <c r="C17" s="86"/>
      <c r="I17" s="25"/>
      <c r="J17" s="25" t="s">
        <v>7</v>
      </c>
      <c r="K17" s="25"/>
      <c r="L17" s="897" t="str">
        <f>+表紙!L41</f>
        <v>新日本空調株式会社
上席執行役員首都圏事業本部長　田村 守</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03-3639-2703</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横浜市内事業場</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2975</v>
      </c>
      <c r="Q25" s="904"/>
      <c r="R25" s="904"/>
      <c r="S25" s="904"/>
      <c r="T25" s="904"/>
      <c r="U25" s="905"/>
    </row>
    <row r="26" spans="1:21" ht="26.25" customHeight="1" x14ac:dyDescent="0.15">
      <c r="C26" s="547" t="s">
        <v>11</v>
      </c>
      <c r="D26" s="548"/>
      <c r="E26" s="549"/>
      <c r="F26" s="919" t="str">
        <f>+表紙!F50</f>
        <v>横浜市内</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3921</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3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28</v>
      </c>
      <c r="G37" s="880"/>
      <c r="H37" s="880"/>
      <c r="I37" s="880"/>
      <c r="J37" s="880"/>
      <c r="K37" s="880"/>
      <c r="L37" s="880"/>
      <c r="M37" s="880"/>
      <c r="N37" s="880"/>
      <c r="O37" s="880"/>
      <c r="P37" s="880"/>
      <c r="Q37" s="880"/>
      <c r="R37" s="880"/>
      <c r="S37" s="880"/>
      <c r="T37" s="880"/>
      <c r="U37" s="881"/>
    </row>
    <row r="38" spans="3:21" ht="14.1" customHeight="1" x14ac:dyDescent="0.15">
      <c r="C38" s="241"/>
      <c r="D38" s="373"/>
      <c r="E38" s="347"/>
      <c r="F38" s="865" t="str">
        <f>IF(COUNTA(表紙!F62)=1,表紙!F62,"")</f>
        <v>・廃ﾌﾟﾗｽﾁｯｸ類→処理委託→破砕→RPF(再資源化)又は焼却施設へ（熱回収）
・紙くず→処理委託→破砕→RPF・製紙原料(再資源化）又は焼却施設へ（熱回収）
・木くず→処理委託→破砕→ﾁｯﾌﾟ(再資源化）又は焼却施設へ（熱回収）
・金属くず→処理委託→破砕→再生品(売却）
・ガラ陶くず→処理委託→破砕→安定型埋立処分場又は焼却施設へ（熱回収）
・その他のがれき類→処理委託→破砕→再生骨材(再資源化）</v>
      </c>
      <c r="G38" s="866"/>
      <c r="H38" s="866"/>
      <c r="I38" s="866"/>
      <c r="J38" s="866"/>
      <c r="K38" s="866"/>
      <c r="L38" s="866"/>
      <c r="M38" s="866"/>
      <c r="N38" s="866"/>
      <c r="O38" s="866"/>
      <c r="P38" s="866"/>
      <c r="Q38" s="866"/>
      <c r="R38" s="866"/>
      <c r="S38" s="866"/>
      <c r="T38" s="866"/>
      <c r="U38" s="867"/>
    </row>
    <row r="39" spans="3:21" ht="14.1"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4.1"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4.1"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4.1"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4.1"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4.1"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4.1"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4.1"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4.1"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4.1"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4.1"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3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4.1" customHeight="1" x14ac:dyDescent="0.15">
      <c r="C53" s="188"/>
      <c r="D53" s="868" t="str">
        <f>IF(COUNTA(表紙!D77)=1,表紙!D77,"")</f>
        <v>技術本部→産業施設事業部管理責任者→産業施設事業部各事業所（現場代理人）</v>
      </c>
      <c r="E53" s="869"/>
      <c r="F53" s="869"/>
      <c r="G53" s="869"/>
      <c r="H53" s="869"/>
      <c r="I53" s="869"/>
      <c r="J53" s="869"/>
      <c r="K53" s="869"/>
      <c r="L53" s="869"/>
      <c r="M53" s="869"/>
      <c r="N53" s="869"/>
      <c r="O53" s="869"/>
      <c r="P53" s="869"/>
      <c r="Q53" s="869"/>
      <c r="R53" s="869"/>
      <c r="S53" s="869"/>
      <c r="T53" s="869"/>
      <c r="U53" s="870"/>
    </row>
    <row r="54" spans="3:21" ht="14.1"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4.1"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4.1"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4.1"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4.1"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4.1"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4.1"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4.1"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4.1"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8</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1907.8999999999999</v>
      </c>
      <c r="L66" s="886"/>
      <c r="M66" s="886"/>
      <c r="N66" s="886"/>
      <c r="O66" s="886"/>
      <c r="P66" s="193" t="s">
        <v>13</v>
      </c>
      <c r="Q66" s="884"/>
      <c r="R66" s="884"/>
      <c r="S66" s="884"/>
      <c r="T66" s="884"/>
      <c r="U66" s="885"/>
      <c r="V66" s="292"/>
      <c r="W66" s="292"/>
      <c r="X66" s="102"/>
    </row>
    <row r="67" spans="1:24" ht="14.1"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4.1" customHeight="1" x14ac:dyDescent="0.15">
      <c r="C70" s="875"/>
      <c r="D70" s="623"/>
      <c r="E70" s="601"/>
      <c r="F70" s="838" t="str">
        <f>IF(COUNTA(表紙!F94)=1,+表紙!F94,"")</f>
        <v>・搬入し機材の無梱包および省梱包による梱包材の削減
・工法変更による廃材発生の抑制
・資材のプレハブ化により事務所での産廃発生の抑制</v>
      </c>
      <c r="G70" s="839"/>
      <c r="H70" s="839"/>
      <c r="I70" s="839"/>
      <c r="J70" s="839"/>
      <c r="K70" s="839"/>
      <c r="L70" s="839"/>
      <c r="M70" s="839"/>
      <c r="N70" s="839"/>
      <c r="O70" s="839"/>
      <c r="P70" s="839"/>
      <c r="Q70" s="839"/>
      <c r="R70" s="839"/>
      <c r="S70" s="839"/>
      <c r="T70" s="839"/>
      <c r="U70" s="840"/>
      <c r="V70" s="164"/>
    </row>
    <row r="71" spans="1:24" ht="14.1"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4.1"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4.1"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4.1"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4.1"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4.1"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4.1"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1818</v>
      </c>
      <c r="L81" s="886"/>
      <c r="M81" s="886"/>
      <c r="N81" s="886"/>
      <c r="O81" s="886"/>
      <c r="P81" s="246" t="s">
        <v>13</v>
      </c>
      <c r="Q81" s="884"/>
      <c r="R81" s="884"/>
      <c r="S81" s="884"/>
      <c r="T81" s="884"/>
      <c r="U81" s="885"/>
      <c r="V81" s="292"/>
      <c r="W81" s="292"/>
      <c r="X81" s="102"/>
    </row>
    <row r="82" spans="1:24" ht="14.1"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4.1" customHeight="1" x14ac:dyDescent="0.15">
      <c r="C85" s="879"/>
      <c r="D85" s="503"/>
      <c r="E85" s="506"/>
      <c r="F85" s="838" t="str">
        <f>IF(COUNTA(表紙!F109)=1,+表紙!F109,"")</f>
        <v>・これまでの取組に加え、リサイクル率の高い産業廃棄物処理業者の積極的選定の推進。</v>
      </c>
      <c r="G85" s="839"/>
      <c r="H85" s="839"/>
      <c r="I85" s="839"/>
      <c r="J85" s="839"/>
      <c r="K85" s="839"/>
      <c r="L85" s="839"/>
      <c r="M85" s="839"/>
      <c r="N85" s="839"/>
      <c r="O85" s="839"/>
      <c r="P85" s="839"/>
      <c r="Q85" s="839"/>
      <c r="R85" s="839"/>
      <c r="S85" s="839"/>
      <c r="T85" s="839"/>
      <c r="U85" s="840"/>
      <c r="V85" s="179"/>
    </row>
    <row r="86" spans="1:24" ht="14.1"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4.1"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4.1"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4.1"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4.1"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4.1"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4.1"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4.1"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4.1" customHeight="1" x14ac:dyDescent="0.15">
      <c r="C96" s="231"/>
      <c r="D96" s="503"/>
      <c r="E96" s="506"/>
      <c r="F96" s="838" t="str">
        <f>IF(COUNTA(表紙!F120)=1,+表紙!F120,"")</f>
        <v>・各事業所にて分別計画を立案して実施
・事業所内は分別を促進できるように整理整頓の上、分別エリアを定め、作業員全員に周知
・建設廃棄物委託業者は中間処理施設、リサイクル施設の受け入れ条件を十分考慮</v>
      </c>
      <c r="G96" s="839"/>
      <c r="H96" s="839"/>
      <c r="I96" s="839"/>
      <c r="J96" s="839"/>
      <c r="K96" s="839"/>
      <c r="L96" s="839"/>
      <c r="M96" s="839"/>
      <c r="N96" s="839"/>
      <c r="O96" s="839"/>
      <c r="P96" s="839"/>
      <c r="Q96" s="839"/>
      <c r="R96" s="839"/>
      <c r="S96" s="839"/>
      <c r="T96" s="839"/>
      <c r="U96" s="840"/>
      <c r="V96" s="179"/>
    </row>
    <row r="97" spans="3:24" ht="14.1"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4.1"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4.1"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4.1"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4.1" customHeight="1" x14ac:dyDescent="0.15">
      <c r="C102" s="258"/>
      <c r="D102" s="503"/>
      <c r="E102" s="506"/>
      <c r="F102" s="858" t="str">
        <f>IF(COUNTA(表紙!F126)=1,+表紙!F126,"")</f>
        <v>・これまでの取組の継続的実施。</v>
      </c>
      <c r="G102" s="859"/>
      <c r="H102" s="859"/>
      <c r="I102" s="859"/>
      <c r="J102" s="859"/>
      <c r="K102" s="859"/>
      <c r="L102" s="859"/>
      <c r="M102" s="859"/>
      <c r="N102" s="859"/>
      <c r="O102" s="859"/>
      <c r="P102" s="859"/>
      <c r="Q102" s="859"/>
      <c r="R102" s="859"/>
      <c r="S102" s="859"/>
      <c r="T102" s="859"/>
      <c r="U102" s="860"/>
      <c r="V102" s="179"/>
    </row>
    <row r="103" spans="3:24" ht="14.1"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4.1"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4.1"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4.1"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4.1"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4.1"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4.1" customHeight="1" x14ac:dyDescent="0.15">
      <c r="C112" s="195"/>
      <c r="D112" s="503"/>
      <c r="E112" s="517"/>
      <c r="F112" s="838" t="str">
        <f>IF(COUNTA(表紙!F136)=1,+表紙!F136,"")</f>
        <v>無し</v>
      </c>
      <c r="G112" s="839"/>
      <c r="H112" s="839"/>
      <c r="I112" s="839"/>
      <c r="J112" s="839"/>
      <c r="K112" s="839"/>
      <c r="L112" s="839"/>
      <c r="M112" s="839"/>
      <c r="N112" s="839"/>
      <c r="O112" s="839"/>
      <c r="P112" s="839"/>
      <c r="Q112" s="839"/>
      <c r="R112" s="839"/>
      <c r="S112" s="839"/>
      <c r="T112" s="839"/>
      <c r="U112" s="840"/>
      <c r="V112" s="164"/>
    </row>
    <row r="113" spans="3:24" ht="14.1"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4.1"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4.1"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4.1"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4.1"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4.1"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4.1"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4.1"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4.1" customHeight="1" x14ac:dyDescent="0.15">
      <c r="C123" s="195"/>
      <c r="D123" s="503"/>
      <c r="E123" s="506"/>
      <c r="F123" s="838" t="str">
        <f>IF(COUNTA(表紙!F147)=1,+表紙!F147,"")</f>
        <v>無し</v>
      </c>
      <c r="G123" s="839"/>
      <c r="H123" s="839"/>
      <c r="I123" s="839"/>
      <c r="J123" s="839"/>
      <c r="K123" s="839"/>
      <c r="L123" s="839"/>
      <c r="M123" s="839"/>
      <c r="N123" s="839"/>
      <c r="O123" s="839"/>
      <c r="P123" s="839"/>
      <c r="Q123" s="839"/>
      <c r="R123" s="839"/>
      <c r="S123" s="839"/>
      <c r="T123" s="839"/>
      <c r="U123" s="840"/>
      <c r="V123" s="164"/>
    </row>
    <row r="124" spans="3:24" ht="14.1"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4.1"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4.1"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4.1"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4.1"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4.1"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4.1"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1"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8.1"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4.1"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4.1" customHeight="1" x14ac:dyDescent="0.15">
      <c r="C136" s="195"/>
      <c r="D136" s="503"/>
      <c r="E136" s="506"/>
      <c r="F136" s="838" t="str">
        <f>IF(COUNTA(表紙!F160)=1,+表紙!F160,"")</f>
        <v>無し</v>
      </c>
      <c r="G136" s="839"/>
      <c r="H136" s="839"/>
      <c r="I136" s="839"/>
      <c r="J136" s="839"/>
      <c r="K136" s="839"/>
      <c r="L136" s="839"/>
      <c r="M136" s="839"/>
      <c r="N136" s="839"/>
      <c r="O136" s="839"/>
      <c r="P136" s="839"/>
      <c r="Q136" s="839"/>
      <c r="R136" s="839"/>
      <c r="S136" s="839"/>
      <c r="T136" s="839"/>
      <c r="U136" s="840"/>
      <c r="V136" s="164"/>
    </row>
    <row r="137" spans="3:24" ht="14.1"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4.1"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4.1"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4.1"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4.1"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4.1"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4.1"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4.1"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1"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8.1"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4.1" customHeight="1" x14ac:dyDescent="0.15">
      <c r="C148" s="195"/>
      <c r="D148" s="503"/>
      <c r="E148" s="506"/>
      <c r="F148" s="838" t="str">
        <f>IF(COUNTA(表紙!F172)=1,+表紙!F172,"")</f>
        <v>無し</v>
      </c>
      <c r="G148" s="839"/>
      <c r="H148" s="839"/>
      <c r="I148" s="839"/>
      <c r="J148" s="839"/>
      <c r="K148" s="839"/>
      <c r="L148" s="839"/>
      <c r="M148" s="839"/>
      <c r="N148" s="839"/>
      <c r="O148" s="839"/>
      <c r="P148" s="839"/>
      <c r="Q148" s="839"/>
      <c r="R148" s="839"/>
      <c r="S148" s="839"/>
      <c r="T148" s="839"/>
      <c r="U148" s="840"/>
      <c r="V148" s="164"/>
    </row>
    <row r="149" spans="3:24" ht="14.1"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4.1"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4.1"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4.1"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4.1"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4.1"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4.1"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4.1"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4.1" customHeight="1" x14ac:dyDescent="0.15">
      <c r="C161" s="195"/>
      <c r="D161" s="503"/>
      <c r="E161" s="517"/>
      <c r="F161" s="838" t="str">
        <f>IF(COUNTA(表紙!F185)=1,+表紙!F185,"")</f>
        <v>無し</v>
      </c>
      <c r="G161" s="839"/>
      <c r="H161" s="839"/>
      <c r="I161" s="839"/>
      <c r="J161" s="839"/>
      <c r="K161" s="839"/>
      <c r="L161" s="839"/>
      <c r="M161" s="839"/>
      <c r="N161" s="839"/>
      <c r="O161" s="839"/>
      <c r="P161" s="839"/>
      <c r="Q161" s="839"/>
      <c r="R161" s="839"/>
      <c r="S161" s="839"/>
      <c r="T161" s="839"/>
      <c r="U161" s="840"/>
      <c r="V161" s="164"/>
    </row>
    <row r="162" spans="3:24" ht="14.1"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4.1"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4.1"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4.1"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4.1"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4.1"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4.1"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4.1"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4.1" customHeight="1" x14ac:dyDescent="0.15">
      <c r="C173" s="195"/>
      <c r="D173" s="503"/>
      <c r="E173" s="506"/>
      <c r="F173" s="838" t="str">
        <f>IF(COUNTA(表紙!F197)=1,+表紙!F197,"")</f>
        <v>無し</v>
      </c>
      <c r="G173" s="839"/>
      <c r="H173" s="839"/>
      <c r="I173" s="839"/>
      <c r="J173" s="839"/>
      <c r="K173" s="839"/>
      <c r="L173" s="839"/>
      <c r="M173" s="839"/>
      <c r="N173" s="839"/>
      <c r="O173" s="839"/>
      <c r="P173" s="839"/>
      <c r="Q173" s="839"/>
      <c r="R173" s="839"/>
      <c r="S173" s="839"/>
      <c r="T173" s="839"/>
      <c r="U173" s="840"/>
      <c r="V173" s="164"/>
    </row>
    <row r="174" spans="3:24" ht="14.1"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4.1"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4.1"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4.1"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4.1"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4.1"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4.1"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4.1"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35" customHeight="1" x14ac:dyDescent="0.15">
      <c r="C184" s="195"/>
      <c r="D184" s="503"/>
      <c r="E184" s="506"/>
      <c r="F184" s="520" t="s">
        <v>266</v>
      </c>
      <c r="G184" s="521"/>
      <c r="H184" s="521"/>
      <c r="I184" s="521"/>
      <c r="J184" s="521"/>
      <c r="K184" s="857">
        <f>+表紙!K208</f>
        <v>1907.8999999999999</v>
      </c>
      <c r="L184" s="857"/>
      <c r="M184" s="857"/>
      <c r="N184" s="857"/>
      <c r="O184" s="857"/>
      <c r="P184" s="198" t="s">
        <v>13</v>
      </c>
      <c r="Q184" s="847" t="s">
        <v>292</v>
      </c>
      <c r="R184" s="848"/>
      <c r="S184" s="848"/>
      <c r="T184" s="848"/>
      <c r="U184" s="849"/>
      <c r="V184" s="292"/>
      <c r="W184" s="292"/>
      <c r="X184" s="179"/>
    </row>
    <row r="185" spans="3:24" ht="43.35" customHeight="1" x14ac:dyDescent="0.15">
      <c r="C185" s="195"/>
      <c r="D185" s="503"/>
      <c r="E185" s="506"/>
      <c r="F185" s="263"/>
      <c r="G185" s="514" t="s">
        <v>222</v>
      </c>
      <c r="H185" s="515"/>
      <c r="I185" s="515"/>
      <c r="J185" s="515"/>
      <c r="K185" s="857">
        <f>+表紙!K209</f>
        <v>294</v>
      </c>
      <c r="L185" s="857"/>
      <c r="M185" s="857"/>
      <c r="N185" s="857"/>
      <c r="O185" s="857"/>
      <c r="P185" s="346" t="s">
        <v>13</v>
      </c>
      <c r="Q185" s="850"/>
      <c r="R185" s="851"/>
      <c r="S185" s="851"/>
      <c r="T185" s="851"/>
      <c r="U185" s="852"/>
      <c r="V185" s="292"/>
      <c r="W185" s="292"/>
      <c r="X185" s="179"/>
    </row>
    <row r="186" spans="3:24" ht="43.35" customHeight="1" x14ac:dyDescent="0.15">
      <c r="C186" s="195"/>
      <c r="D186" s="503"/>
      <c r="E186" s="506"/>
      <c r="F186" s="263"/>
      <c r="G186" s="514" t="s">
        <v>223</v>
      </c>
      <c r="H186" s="515"/>
      <c r="I186" s="515"/>
      <c r="J186" s="515"/>
      <c r="K186" s="857">
        <f>+表紙!K210</f>
        <v>1773.5</v>
      </c>
      <c r="L186" s="857"/>
      <c r="M186" s="857"/>
      <c r="N186" s="857"/>
      <c r="O186" s="857"/>
      <c r="P186" s="346" t="s">
        <v>13</v>
      </c>
      <c r="Q186" s="850"/>
      <c r="R186" s="851"/>
      <c r="S186" s="851"/>
      <c r="T186" s="851"/>
      <c r="U186" s="852"/>
      <c r="V186" s="292"/>
      <c r="W186" s="292"/>
      <c r="X186" s="179"/>
    </row>
    <row r="187" spans="3:24" ht="43.35" customHeight="1" x14ac:dyDescent="0.15">
      <c r="C187" s="195"/>
      <c r="D187" s="503"/>
      <c r="E187" s="506"/>
      <c r="F187" s="263"/>
      <c r="G187" s="514" t="s">
        <v>407</v>
      </c>
      <c r="H187" s="515"/>
      <c r="I187" s="515"/>
      <c r="J187" s="515"/>
      <c r="K187" s="857">
        <f>+表紙!K211</f>
        <v>118.39999999999999</v>
      </c>
      <c r="L187" s="857"/>
      <c r="M187" s="857"/>
      <c r="N187" s="857"/>
      <c r="O187" s="857"/>
      <c r="P187" s="346" t="s">
        <v>13</v>
      </c>
      <c r="Q187" s="850"/>
      <c r="R187" s="851"/>
      <c r="S187" s="851"/>
      <c r="T187" s="851"/>
      <c r="U187" s="852"/>
      <c r="V187" s="292"/>
      <c r="W187" s="292"/>
      <c r="X187" s="179"/>
    </row>
    <row r="188" spans="3:24" ht="43.3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4.1"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4.1" customHeight="1" x14ac:dyDescent="0.15">
      <c r="C190" s="195"/>
      <c r="D190" s="503"/>
      <c r="E190" s="506"/>
      <c r="F190" s="838" t="str">
        <f>IF(COUNTA(表紙!F214)=1,+表紙!F214,"")</f>
        <v xml:space="preserve">・委託契約前に委託先施設の現地確認を実施、継続的に委託している処理施設は、
年１回定期的に現地確認を実施
・電子マニフェスト・電子委託契約の運用にて適正処理の向上
</v>
      </c>
      <c r="G190" s="839"/>
      <c r="H190" s="839"/>
      <c r="I190" s="839"/>
      <c r="J190" s="839"/>
      <c r="K190" s="839"/>
      <c r="L190" s="839"/>
      <c r="M190" s="839"/>
      <c r="N190" s="839"/>
      <c r="O190" s="839"/>
      <c r="P190" s="839"/>
      <c r="Q190" s="839"/>
      <c r="R190" s="839"/>
      <c r="S190" s="839"/>
      <c r="T190" s="839"/>
      <c r="U190" s="840"/>
      <c r="V190" s="164"/>
    </row>
    <row r="191" spans="3:24" ht="14.1"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4.1"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4.1"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4.1"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4.1"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4.1"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4.1"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4.1"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1818</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296</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1772</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37</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4.1"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4.1" customHeight="1" x14ac:dyDescent="0.15">
      <c r="C207" s="195"/>
      <c r="D207" s="503"/>
      <c r="E207" s="506"/>
      <c r="F207" s="838" t="str">
        <f>IF(COUNTA(表紙!F231)=1,+表紙!F231,"")</f>
        <v>・これまでの取組の継続的実施。</v>
      </c>
      <c r="G207" s="839"/>
      <c r="H207" s="839"/>
      <c r="I207" s="839"/>
      <c r="J207" s="839"/>
      <c r="K207" s="839"/>
      <c r="L207" s="839"/>
      <c r="M207" s="839"/>
      <c r="N207" s="839"/>
      <c r="O207" s="839"/>
      <c r="P207" s="839"/>
      <c r="Q207" s="839"/>
      <c r="R207" s="839"/>
      <c r="S207" s="839"/>
      <c r="T207" s="839"/>
      <c r="U207" s="840"/>
      <c r="V207" s="179"/>
    </row>
    <row r="208" spans="3:24" ht="14.1"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4.1"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4.1"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4.1"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4.1"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4.1"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4.1"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4.1"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20.100000000000001"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20.100000000000001" customHeight="1" x14ac:dyDescent="0.15">
      <c r="C218" s="358"/>
      <c r="D218" s="359"/>
      <c r="E218" s="359"/>
      <c r="I218" s="291"/>
      <c r="J218" s="291"/>
      <c r="K218" s="291"/>
      <c r="L218" s="25"/>
      <c r="M218" s="25"/>
      <c r="N218" s="25"/>
      <c r="O218" s="193"/>
      <c r="P218" s="193"/>
      <c r="Q218" s="193"/>
      <c r="R218" s="193"/>
      <c r="S218" s="291"/>
      <c r="T218" s="291"/>
      <c r="U218" s="291"/>
    </row>
    <row r="219" spans="1:22" ht="20.100000000000001" customHeight="1" x14ac:dyDescent="0.15">
      <c r="C219" s="358"/>
      <c r="D219" s="359"/>
      <c r="E219" s="359"/>
      <c r="I219" s="291"/>
      <c r="J219" s="291"/>
      <c r="K219" s="291"/>
      <c r="L219" s="25"/>
      <c r="M219" s="25"/>
      <c r="N219" s="25"/>
      <c r="O219" s="193"/>
      <c r="P219" s="193"/>
      <c r="Q219" s="193"/>
      <c r="R219" s="193"/>
      <c r="S219" s="291"/>
      <c r="T219" s="291"/>
      <c r="U219" s="291"/>
    </row>
    <row r="220" spans="1:22" ht="20.100000000000001" customHeight="1" x14ac:dyDescent="0.15">
      <c r="C220" s="358"/>
      <c r="D220" s="359"/>
      <c r="E220" s="359"/>
      <c r="I220" s="291"/>
      <c r="J220" s="291"/>
      <c r="K220" s="291"/>
      <c r="L220" s="25"/>
      <c r="M220" s="25"/>
      <c r="N220" s="25"/>
      <c r="O220" s="193"/>
      <c r="P220" s="193"/>
      <c r="Q220" s="193"/>
      <c r="R220" s="193"/>
      <c r="S220" s="291"/>
      <c r="T220" s="291"/>
      <c r="U220" s="291"/>
    </row>
    <row r="221" spans="1:22" ht="20.100000000000001" customHeight="1" x14ac:dyDescent="0.15">
      <c r="C221" s="358"/>
      <c r="D221" s="359"/>
      <c r="E221" s="359"/>
      <c r="I221" s="291"/>
      <c r="J221" s="291"/>
      <c r="K221" s="291"/>
      <c r="L221" s="25"/>
      <c r="M221" s="25"/>
      <c r="N221" s="25"/>
      <c r="O221" s="193"/>
      <c r="P221" s="193"/>
      <c r="Q221" s="193"/>
      <c r="R221" s="193"/>
      <c r="S221" s="291"/>
      <c r="T221" s="291"/>
      <c r="U221" s="291"/>
    </row>
    <row r="222" spans="1:22" ht="20.100000000000001"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1.1"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1.1"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349999999999994"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1.1"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2026-07-17T08:11:24Z</dcterms:created>
  <dcterms:modified xsi:type="dcterms:W3CDTF">2026-07-17T08:11:25Z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