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176445B0-6C2B-4B68-A520-743F9B87DAC7}"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<sst xmlns="http://schemas.openxmlformats.org/spreadsheetml/2006/main" count="3303" uniqueCount="470">
  <si>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</si>
  <si>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</si>
  <si>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</si>
  <si>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</si>
  <si>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</si>
  <si>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</si>
  <si>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</si>
  <si>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</si>
  <si>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</si>
  <si>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</si>
  <si>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</si>
  <si>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</si>
  <si>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</si>
  <si>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</si>
  <si>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</si>
  <si>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</si>
  <si>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</si>
  <si>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</si>
  <si>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</si>
  <si>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</si>
  <si>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</si>
  <si>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</si>
  <si>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</si>
  <si>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</si>
  <si>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</si>
  <si>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</si>
  <si>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</si>
  <si>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</si>
  <si>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</si>
  <si>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</si>
  <si>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</si>
  <si>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</si>
  <si>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</si>
  <si>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</si>
  <si>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</si>
  <si>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</si>
  <si>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</si>
  <si>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</si>
  <si>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</si>
  <si>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</si>
  <si>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</si>
  <si>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</si>
  <si>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</si>
  <si>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</si>
  <si>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</si>
  <si>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</si>
  <si>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</si>
  <si>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</si>
  <si>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</si>
  <si>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</si>
  <si>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</si>
  <si>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</si>
  <si>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</si>
  <si>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</si>
  <si>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</si>
  <si>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</si>
  <si>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</si>
  <si>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</si>
  <si>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</si>
  <si>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</si>
  <si>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</si>
  <si>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</si>
  <si>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</si>
  <si>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</si>
  <si>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</si>
  <si>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</si>
  <si>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</si>
  <si>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</si>
  <si>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</si>
  <si>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</si>
  <si>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</si>
  <si>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</si>
  <si>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</si>
  <si>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</si>
  <si>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</si>
  <si>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</si>
  <si>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</si>
  <si>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</si>
  <si>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</si>
  <si>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</si>
  <si>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</si>
  <si>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</si>
  <si>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</si>
  <si>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</si>
  <si>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</si>
  <si>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</si>
  <si>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</si>
  <si>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</si>
  <si>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</si>
  <si>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</si>
  <si>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</si>
  <si>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</si>
  <si>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</si>
  <si>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</si>
  <si>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</si>
  <si>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</si>
  <si>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</si>
  <si>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</si>
  <si>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</si>
  <si>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</si>
  <si>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</si>
  <si>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</si>
  <si>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</si>
  <si>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</si>
  <si>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</si>
  <si>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</si>
  <si>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</si>
  <si>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</si>
  <si>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</si>
  <si>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</si>
  <si>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</si>
  <si>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</si>
  <si>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</si>
  <si>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</si>
  <si>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</si>
  <si>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</si>
  <si>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</si>
  <si>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</si>
  <si>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</si>
  <si>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</si>
  <si>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</si>
  <si>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</si>
  <si>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</si>
  <si>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</si>
  <si>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</si>
  <si>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</si>
  <si>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</si>
  <si>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</si>
  <si>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</si>
  <si>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</si>
  <si>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</si>
  <si>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</si>
  <si>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</si>
  <si>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</si>
  <si>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</si>
  <si>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</si>
  <si>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</si>
  <si>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</si>
  <si>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</si>
  <si>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</si>
  <si>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</si>
  <si>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</si>
  <si>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</si>
  <si>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</si>
  <si>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</si>
  <si>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</si>
  <si>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</si>
  <si>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</si>
  <si>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</si>
  <si>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</si>
  <si>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</si>
  <si>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</si>
  <si>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</si>
  <si>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</si>
  <si>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</si>
  <si>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</si>
  <si>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</si>
  <si>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</si>
  <si>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</si>
  <si>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</si>
  <si>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</si>
  <si>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</si>
  <si>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</si>
  <si>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</si>
  <si>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</si>
  <si>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</si>
  <si>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</si>
  <si>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</si>
  <si>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</si>
  <si>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</si>
  <si>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</si>
  <si>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</si>
  <si>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</si>
  <si>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</si>
  <si>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</si>
  <si>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</si>
  <si>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</si>
  <si>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</si>
  <si>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</si>
  <si>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</si>
  <si>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</si>
  <si>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</si>
  <si>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</si>
  <si>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</si>
  <si>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</si>
  <si>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</si>
  <si>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</si>
  <si>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</si>
  <si>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</si>
  <si>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</si>
  <si>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</si>
  <si>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</si>
  <si>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</si>
  <si>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</si>
  <si>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</si>
  <si>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</si>
  <si>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</si>
  <si>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</si>
  <si>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</si>
  <si>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</si>
  <si>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</si>
  <si>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</si>
  <si>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</si>
  <si>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</si>
  <si>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</si>
  <si>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</si>
  <si>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</si>
  <si>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</si>
  <si>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</si>
  <si>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</si>
  <si>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</si>
  <si>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</si>
  <si>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</si>
  <si>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</si>
  <si>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</si>
  <si>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</si>
  <si>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</si>
  <si>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</si>
  <si>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</si>
  <si>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</si>
  <si>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</si>
  <si>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</si>
  <si>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</si>
  <si>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</si>
  <si>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</si>
  <si>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</si>
  <si>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</si>
  <si>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</si>
  <si>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</si>
  <si>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</si>
  <si>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</si>
  <si>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</si>
  <si>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</si>
  <si>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</si>
  <si>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</si>
  <si>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</si>
  <si>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</si>
  <si>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</si>
  <si>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</si>
  <si>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</si>
  <si>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</si>
  <si>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</si>
  <si>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</si>
  <si>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</si>
  <si>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</si>
  <si>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</si>
  <si>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</si>
  <si>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</si>
  <si>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</si>
  <si>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</si>
  <si>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</si>
  <si>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</si>
  <si>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</si>
  <si>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</si>
  <si>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</si>
  <si>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</si>
  <si>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</si>
  <si>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</si>
  <si>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</si>
  <si>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</si>
  <si>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</si>
  <si>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</si>
  <si>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</si>
  <si>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</si>
  <si>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</si>
  <si>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</si>
  <si>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</si>
  <si>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</si>
  <si>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</si>
  <si>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</si>
  <si>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</si>
  <si>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</si>
  <si>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</si>
  <si>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</si>
  <si>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</si>
  <si>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</si>
  <si>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</si>
  <si>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</si>
  <si>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</si>
  <si>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</si>
  <si>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</si>
  <si>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</si>
  <si>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</si>
  <si>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</si>
  <si>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</si>
  <si>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</si>
  <si>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</si>
  <si>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</si>
  <si>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</si>
  <si>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</si>
  <si>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</si>
  <si>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</si>
  <si>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</si>
  <si>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</si>
  <si>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</si>
  <si>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</si>
  <si>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</si>
  <si>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</si>
  <si>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</si>
  <si>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</si>
  <si>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</si>
  <si>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</si>
  <si>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</si>
  <si>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</si>
  <si>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</si>
  <si>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</si>
  <si>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</si>
  <si>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</si>
  <si>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</si>
  <si>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</si>
  <si>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</si>
  <si>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</si>
  <si>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</si>
  <si>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</si>
  <si>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</si>
  <si>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</si>
  <si>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</si>
  <si>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</si>
  <si>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</si>
  <si>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</si>
  <si>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</si>
  <si>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</si>
  <si>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</si>
  <si>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</si>
  <si>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</si>
  <si>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</si>
  <si>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</si>
  <si>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</si>
  <si>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</si>
  <si>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</si>
  <si>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</si>
  <si>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</si>
  <si>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</si>
  <si>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</si>
  <si>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</si>
  <si>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</si>
  <si>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</si>
  <si>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</si>
  <si>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</si>
  <si>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</si>
  <si>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</si>
  <si>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</si>
  <si>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</si>
  <si>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</si>
  <si>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</si>
  <si>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</si>
  <si>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</si>
  <si>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</si>
  <si>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</si>
  <si>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</si>
  <si>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</si>
  <si>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</si>
  <si>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</si>
  <si>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</si>
  <si>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</si>
  <si>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</si>
  <si>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</si>
  <si>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</si>
  <si>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</si>
  <si>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</si>
  <si>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</si>
  <si>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</si>
  <si>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</si>
  <si>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</si>
  <si>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</si>
  <si>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</si>
  <si>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</si>
  <si>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</si>
  <si>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</si>
  <si>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</si>
  <si>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</si>
  <si>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</si>
  <si>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</si>
  <si>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</si>
  <si>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</si>
  <si>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</si>
  <si>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</si>
  <si>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</si>
  <si>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</si>
  <si>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</si>
  <si>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</si>
  <si>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</si>
  <si>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</si>
  <si>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</si>
  <si>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</si>
  <si>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</si>
  <si>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</si>
  <si>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</si>
  <si>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</si>
  <si>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</si>
  <si>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</si>
  <si>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</si>
  <si>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</si>
  <si>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</si>
  <si>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</si>
  <si>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</si>
  <si>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</si>
  <si>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</si>
  <si>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</si>
  <si>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</si>
  <si>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</si>
  <si>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</si>
  <si>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</si>
  <si>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</si>
  <si>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</si>
  <si>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</si>
  <si>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</si>
  <si>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</si>
  <si>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</si>
  <si>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</si>
  <si>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</si>
  <si>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</si>
  <si>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</si>
  <si>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</si>
  <si>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</si>
  <si>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</si>
  <si>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</si>
  <si>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</si>
  <si>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</si>
  <si>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</si>
  <si>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</si>
  <si>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</si>
  <si>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</si>
  <si>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</si>
  <si>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</si>
  <si>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</si>
  <si>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</si>
  <si>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</si>
  <si>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</si>
  <si>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</si>
  <si>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</si>
  <si>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</si>
  <si>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</si>
  <si>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</si>
  <si>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</si>
  <si>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</si>
  <si>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</si>
  <si>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</si>
  <si>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</si>
  <si>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</si>
  <si>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</si>
  <si>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</si>
  <si>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</si>
  <si>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</si>
  <si>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</si>
  <si>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</si>
  <si>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</si>
  <si>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</si>
  <si>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</si>
  <si>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</si>
  <si>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</si>
  <si>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</si>
  <si>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</si>
  <si>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</si>
  <si>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</si>
  <si>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</si>
  <si>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</si>
  <si>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</si>
  <si>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</si>
  <si>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</si>
  <si>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</si>
  <si>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</si>
  <si>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</si>
  <si>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横浜市都筑区東山田町１７６３－１</t>
    <phoneticPr fontId="3"/>
  </si>
  <si>
    <t>千代田建設株式会社
代表取締役　増原　真</t>
    <phoneticPr fontId="3"/>
  </si>
  <si>
    <t>045-593-1261</t>
  </si>
  <si>
    <t>千代田建設株式会社</t>
  </si>
  <si>
    <t>045-593-1261</t>
    <phoneticPr fontId="3"/>
  </si>
  <si>
    <t>○</t>
  </si>
  <si>
    <t>令和7年6月6日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</si>
</sst>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7"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2964</v>
      </c>
      <c r="N48" s="515"/>
      <c r="O48" s="516"/>
    </row>
    <row r="49" spans="3:21" ht="18" customHeight="1">
      <c r="C49" s="493" t="s">
        <v>11</v>
      </c>
      <c r="D49" s="494"/>
      <c r="E49" s="495"/>
      <c r="F49" s="548" t="s">
        <v>463</v>
      </c>
      <c r="G49" s="549"/>
      <c r="H49" s="549"/>
      <c r="I49" s="549"/>
      <c r="J49" s="549"/>
      <c r="K49" s="549"/>
      <c r="L49" s="126" t="s">
        <v>172</v>
      </c>
      <c r="M49" s="386"/>
      <c r="N49" s="517" t="s">
        <v>467</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1656</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8122.7</v>
      </c>
      <c r="I63" s="240" t="s">
        <v>4</v>
      </c>
      <c r="J63" s="473" t="s">
        <v>324</v>
      </c>
      <c r="K63" s="474"/>
      <c r="L63" s="475"/>
      <c r="M63" s="468" t="str">
        <f>+別紙!AA14</f>
        <v>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AF24" sqref="A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497.6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497.6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497.6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497.6</v>
      </c>
      <c r="Q27" s="612"/>
      <c r="R27" s="612"/>
      <c r="S27" s="612"/>
      <c r="T27" s="44" t="s">
        <v>38</v>
      </c>
      <c r="U27" s="64"/>
      <c r="V27" s="64"/>
      <c r="Y27" s="62" t="s">
        <v>39</v>
      </c>
      <c r="Z27" s="65"/>
      <c r="AH27" s="53"/>
      <c r="AI27" s="53"/>
      <c r="AJ27" s="53"/>
      <c r="AK27" s="53"/>
      <c r="AL27" s="575">
        <f>+AH18+P27</f>
        <v>497.6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497.6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497.6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497.6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497.6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8212.5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8000</v>
      </c>
      <c r="E24" s="629"/>
      <c r="F24" s="629"/>
      <c r="G24" s="194" t="s">
        <v>198</v>
      </c>
      <c r="H24" s="607">
        <f>+F12</f>
        <v>8212.5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8212.5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8212.5</v>
      </c>
      <c r="Q27" s="612"/>
      <c r="R27" s="612"/>
      <c r="S27" s="612"/>
      <c r="T27" s="44" t="s">
        <v>38</v>
      </c>
      <c r="U27" s="64"/>
      <c r="V27" s="64"/>
      <c r="Y27" s="62" t="s">
        <v>39</v>
      </c>
      <c r="Z27" s="65"/>
      <c r="AH27" s="53"/>
      <c r="AI27" s="53"/>
      <c r="AJ27" s="53"/>
      <c r="AK27" s="53"/>
      <c r="AL27" s="575">
        <f>+AH18+P27</f>
        <v>8212.5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8212.5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8212.5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8212.5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8212.5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千代田建設株式会社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666.3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666.3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666.3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666.3</v>
      </c>
      <c r="Q27" s="612"/>
      <c r="R27" s="612"/>
      <c r="S27" s="612"/>
      <c r="T27" s="44" t="s">
        <v>38</v>
      </c>
      <c r="U27" s="64"/>
      <c r="V27" s="64"/>
      <c r="Y27" s="62" t="s">
        <v>39</v>
      </c>
      <c r="Z27" s="65"/>
      <c r="AH27" s="53"/>
      <c r="AI27" s="53"/>
      <c r="AJ27" s="53"/>
      <c r="AK27" s="53"/>
      <c r="AL27" s="575">
        <f>+AH18+P27</f>
        <v>666.3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666.3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666.3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666.3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666.3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千代田建設株式会社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90</v>
      </c>
      <c r="I9" s="319">
        <f>IF(OR(ｳ.廃油!D24&gt;0,ｳ.廃油!D24&lt;0),ｳ.廃油!D24,IF(I$19&gt;0,"0",0))</f>
        <v>0.2</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v>
      </c>
      <c r="M9" s="319">
        <f>IF(OR(ｷ.紙くず!D24&gt;0,ｷ.紙くず!D24&lt;0),ｷ.紙くず!D24,IF(M$19&gt;0,"0",0))</f>
        <v>0</v>
      </c>
      <c r="N9" s="319">
        <f>IF(OR(ｸ.木くず!D24&gt;0,ｸ.木くず!D24&lt;0),ｸ.木くず!D24,IF(N$19&gt;0,"0",0))</f>
        <v>2.5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10</v>
      </c>
      <c r="U9" s="319">
        <f>IF(OR(ｿ.鉱さい!D24&gt;0,ｿ.鉱さい!D24&lt;0),ｿ.鉱さい!D24,IF(U$19&gt;0,"0",0))</f>
        <v>0</v>
      </c>
      <c r="V9" s="319">
        <f>IF(OR(ﾀ.がれき類!D24&gt;0,ﾀ.がれき類!D24&lt;0),ﾀ.がれき類!D24,IF(V$19&gt;0,"0",0))</f>
        <v>8000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v>
      </c>
      <c r="AA9" s="321">
        <f>IF(SUM(G9:Z9)&gt;0,SUM(G9:Z9),IF(AA$19&gt;0,"0",0))</f>
        <v>8122.7</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t="str">
        <f t="shared" si="0"/>
        <v>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52.9</v>
      </c>
      <c r="I19" s="331">
        <f t="shared" si="1"/>
        <v>0</v>
      </c>
      <c r="J19" s="331">
        <f t="shared" si="1"/>
        <v>0</v>
      </c>
      <c r="K19" s="331">
        <f t="shared" si="1"/>
        <v>0</v>
      </c>
      <c r="L19" s="331">
        <f t="shared" si="1"/>
        <v>16.600000000000001</v>
      </c>
      <c r="M19" s="331">
        <f t="shared" si="1"/>
        <v>0</v>
      </c>
      <c r="N19" s="331">
        <f t="shared" si="1"/>
        <v>21.8</v>
      </c>
      <c r="O19" s="331">
        <f t="shared" si="1"/>
        <v>0</v>
      </c>
      <c r="P19" s="331">
        <f t="shared" si="1"/>
        <v>0</v>
      </c>
      <c r="Q19" s="331">
        <f t="shared" si="1"/>
        <v>0</v>
      </c>
      <c r="R19" s="331">
        <f t="shared" si="1"/>
        <v>0</v>
      </c>
      <c r="S19" s="331">
        <f t="shared" si="1"/>
        <v>0</v>
      </c>
      <c r="T19" s="331">
        <f t="shared" si="1"/>
        <v>497.6</v>
      </c>
      <c r="U19" s="331">
        <f t="shared" si="1"/>
        <v>0</v>
      </c>
      <c r="V19" s="331">
        <f t="shared" si="1"/>
        <v>8212.5</v>
      </c>
      <c r="W19" s="331">
        <f t="shared" si="1"/>
        <v>0</v>
      </c>
      <c r="X19" s="331">
        <f t="shared" si="1"/>
        <v>0</v>
      </c>
      <c r="Y19" s="331">
        <f t="shared" si="1"/>
        <v>0</v>
      </c>
      <c r="Z19" s="332">
        <f t="shared" si="1"/>
        <v>666.3</v>
      </c>
      <c r="AA19" s="333">
        <f t="shared" ref="AA19:AA25" si="2">SUM(G19:Z19)</f>
        <v>9467.6999999999989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52.9</v>
      </c>
      <c r="I41" s="367">
        <f t="shared" si="8"/>
        <v>0</v>
      </c>
      <c r="J41" s="367">
        <f t="shared" si="8"/>
        <v>0</v>
      </c>
      <c r="K41" s="367">
        <f t="shared" si="8"/>
        <v>0</v>
      </c>
      <c r="L41" s="367">
        <f t="shared" si="8"/>
        <v>16.600000000000001</v>
      </c>
      <c r="M41" s="367">
        <f t="shared" si="8"/>
        <v>0</v>
      </c>
      <c r="N41" s="367">
        <f t="shared" si="8"/>
        <v>21.8</v>
      </c>
      <c r="O41" s="367">
        <f t="shared" si="8"/>
        <v>0</v>
      </c>
      <c r="P41" s="367">
        <f t="shared" si="8"/>
        <v>0</v>
      </c>
      <c r="Q41" s="367">
        <f t="shared" si="8"/>
        <v>0</v>
      </c>
      <c r="R41" s="367">
        <f t="shared" si="8"/>
        <v>0</v>
      </c>
      <c r="S41" s="367">
        <f t="shared" si="8"/>
        <v>0</v>
      </c>
      <c r="T41" s="367">
        <f t="shared" si="8"/>
        <v>497.6</v>
      </c>
      <c r="U41" s="367">
        <f t="shared" si="8"/>
        <v>0</v>
      </c>
      <c r="V41" s="367">
        <f t="shared" si="8"/>
        <v>8212.5</v>
      </c>
      <c r="W41" s="367">
        <f t="shared" si="8"/>
        <v>0</v>
      </c>
      <c r="X41" s="367">
        <f t="shared" si="8"/>
        <v>0</v>
      </c>
      <c r="Y41" s="367">
        <f t="shared" si="8"/>
        <v>0</v>
      </c>
      <c r="Z41" s="368">
        <f t="shared" si="8"/>
        <v>666.3</v>
      </c>
      <c r="AA41" s="369">
        <f t="shared" si="4"/>
        <v>9467.6999999999989</v>
      </c>
    </row>
    <row r="42" spans="2:27" ht="20.45" customHeight="1">
      <c r="B42" s="167"/>
      <c r="C42" s="691"/>
      <c r="D42" s="207"/>
      <c r="E42" s="205" t="s">
        <v>262</v>
      </c>
      <c r="F42" s="383"/>
      <c r="G42" s="358">
        <f t="shared" ref="G42:Z42" si="9">SUM(G43:G45)</f>
        <v>0</v>
      </c>
      <c r="H42" s="358">
        <f t="shared" si="9"/>
        <v>52.9</v>
      </c>
      <c r="I42" s="358">
        <f t="shared" si="9"/>
        <v>0</v>
      </c>
      <c r="J42" s="358">
        <f t="shared" si="9"/>
        <v>0</v>
      </c>
      <c r="K42" s="358">
        <f t="shared" si="9"/>
        <v>0</v>
      </c>
      <c r="L42" s="358">
        <f t="shared" si="9"/>
        <v>0</v>
      </c>
      <c r="M42" s="358">
        <f t="shared" si="9"/>
        <v>0</v>
      </c>
      <c r="N42" s="358">
        <f t="shared" si="9"/>
        <v>21.8</v>
      </c>
      <c r="O42" s="358">
        <f t="shared" si="9"/>
        <v>0</v>
      </c>
      <c r="P42" s="358">
        <f t="shared" si="9"/>
        <v>0</v>
      </c>
      <c r="Q42" s="358">
        <f t="shared" si="9"/>
        <v>0</v>
      </c>
      <c r="R42" s="358">
        <f t="shared" si="9"/>
        <v>0</v>
      </c>
      <c r="S42" s="358">
        <f t="shared" si="9"/>
        <v>0</v>
      </c>
      <c r="T42" s="358">
        <f t="shared" si="9"/>
        <v>497.6</v>
      </c>
      <c r="U42" s="358">
        <f t="shared" si="9"/>
        <v>0</v>
      </c>
      <c r="V42" s="358">
        <f t="shared" si="9"/>
        <v>8212.5</v>
      </c>
      <c r="W42" s="358">
        <f t="shared" si="9"/>
        <v>0</v>
      </c>
      <c r="X42" s="358">
        <f t="shared" si="9"/>
        <v>0</v>
      </c>
      <c r="Y42" s="358">
        <f t="shared" si="9"/>
        <v>0</v>
      </c>
      <c r="Z42" s="359">
        <f t="shared" si="9"/>
        <v>666.3</v>
      </c>
      <c r="AA42" s="360">
        <f t="shared" si="4"/>
        <v>9451.0999999999985</v>
      </c>
    </row>
    <row r="43" spans="2:27" ht="20.45" customHeight="1">
      <c r="B43" s="167"/>
      <c r="C43" s="691"/>
      <c r="D43" s="208"/>
      <c r="E43" s="203"/>
      <c r="F43" s="201" t="s">
        <v>235</v>
      </c>
      <c r="G43" s="361">
        <f>+ｱ.燃え殻!$AA$28</f>
        <v>0</v>
      </c>
      <c r="H43" s="361">
        <f>+ｲ.汚泥!$AA$28</f>
        <v>52.9</v>
      </c>
      <c r="I43" s="361">
        <f>+ｳ.廃油!$AA$28</f>
        <v>0</v>
      </c>
      <c r="J43" s="361">
        <f>+ｴ.廃酸!$AA$28</f>
        <v>0</v>
      </c>
      <c r="K43" s="361">
        <f>+ｵ.廃ｱﾙｶﾘ!$AA$28</f>
        <v>0</v>
      </c>
      <c r="L43" s="361">
        <f>+ｶ.廃ﾌﾟﾗ類!$AA$28</f>
        <v>0</v>
      </c>
      <c r="M43" s="361">
        <f>+ｷ.紙くず!$AA$28</f>
        <v>0</v>
      </c>
      <c r="N43" s="361">
        <f>+ｸ.木くず!$AA$28</f>
        <v>21.8</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497.6</v>
      </c>
      <c r="U43" s="361">
        <f>+ｿ.鉱さい!$AA$28</f>
        <v>0</v>
      </c>
      <c r="V43" s="361">
        <f>+ﾀ.がれき類!$AA$28</f>
        <v>8212.5</v>
      </c>
      <c r="W43" s="361">
        <f>+ﾁ.動物のふん尿!$AA$28</f>
        <v>0</v>
      </c>
      <c r="X43" s="361">
        <f>+ﾂ.動物の死体!$AA$28</f>
        <v>0</v>
      </c>
      <c r="Y43" s="361">
        <f>+ﾃ.ばいじん!$AA$28</f>
        <v>0</v>
      </c>
      <c r="Z43" s="362">
        <f>+ﾄ.混合廃棄物その他!$AA$28</f>
        <v>666.3</v>
      </c>
      <c r="AA43" s="363">
        <f t="shared" si="4"/>
        <v>9451.0999999999985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16.600000000000001</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16.600000000000001</v>
      </c>
    </row>
    <row r="47" spans="2:27" ht="20.45" customHeight="1">
      <c r="B47" s="167"/>
      <c r="C47" s="122" t="s">
        <v>237</v>
      </c>
      <c r="D47" s="696" t="s">
        <v>294</v>
      </c>
      <c r="E47" s="696"/>
      <c r="F47" s="697"/>
      <c r="G47" s="370">
        <f>+ｱ.燃え殻!$AL$27</f>
        <v>0</v>
      </c>
      <c r="H47" s="370">
        <f>+ｲ.汚泥!$AL$27</f>
        <v>52.9</v>
      </c>
      <c r="I47" s="370">
        <f>+ｳ.廃油!$AL$27</f>
        <v>0</v>
      </c>
      <c r="J47" s="370">
        <f>+ｴ.廃酸!$AL$27</f>
        <v>0</v>
      </c>
      <c r="K47" s="370">
        <f>+ｵ.廃ｱﾙｶﾘ!$AL$27</f>
        <v>0</v>
      </c>
      <c r="L47" s="370">
        <f>+ｶ.廃ﾌﾟﾗ類!$AL$27</f>
        <v>16.600000000000001</v>
      </c>
      <c r="M47" s="370">
        <f>+ｷ.紙くず!$AL$27</f>
        <v>0</v>
      </c>
      <c r="N47" s="370">
        <f>+ｸ.木くず!$AL$27</f>
        <v>21.8</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497.6</v>
      </c>
      <c r="U47" s="370">
        <f>+ｿ.鉱さい!$AL$27</f>
        <v>0</v>
      </c>
      <c r="V47" s="370">
        <f>+ﾀ.がれき類!$AL$27</f>
        <v>8212.5</v>
      </c>
      <c r="W47" s="370">
        <f>+ﾁ.動物のふん尿!$AL$27</f>
        <v>0</v>
      </c>
      <c r="X47" s="370">
        <f>+ﾂ.動物の死体!$AL$27</f>
        <v>0</v>
      </c>
      <c r="Y47" s="370">
        <f>+ﾃ.ばいじん!$AL$27</f>
        <v>0</v>
      </c>
      <c r="Z47" s="371">
        <f>+ﾄ.混合廃棄物その他!$AL$27</f>
        <v>666.3</v>
      </c>
      <c r="AA47" s="372">
        <f t="shared" si="4"/>
        <v>9467.6999999999989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52.9</v>
      </c>
      <c r="I49" s="422">
        <f>+ｳ.廃油!$AS$24</f>
        <v>0</v>
      </c>
      <c r="J49" s="422">
        <f>+ｴ.廃酸!$AS$24</f>
        <v>0</v>
      </c>
      <c r="K49" s="422">
        <f>+ｵ.廃ｱﾙｶﾘ!$AS$24</f>
        <v>0</v>
      </c>
      <c r="L49" s="422">
        <f>+ｶ.廃ﾌﾟﾗ類!$AS$24</f>
        <v>0</v>
      </c>
      <c r="M49" s="422">
        <f>+ｷ.紙くず!$AS$24</f>
        <v>0</v>
      </c>
      <c r="N49" s="422">
        <f>+ｸ.木くず!$AS$24</f>
        <v>21.8</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497.6</v>
      </c>
      <c r="U49" s="422">
        <f>+ｿ.鉱さい!$AS$24</f>
        <v>0</v>
      </c>
      <c r="V49" s="422">
        <f>+ﾀ.がれき類!$AS$24</f>
        <v>8212.5</v>
      </c>
      <c r="W49" s="422">
        <f>+ﾁ.動物のふん尿!$AS$24</f>
        <v>0</v>
      </c>
      <c r="X49" s="422">
        <f>+ﾂ.動物の死体!$AS$24</f>
        <v>0</v>
      </c>
      <c r="Y49" s="422">
        <f>+ﾃ.ばいじん!$AS$24</f>
        <v>0</v>
      </c>
      <c r="Z49" s="423">
        <f>+ﾄ.混合廃棄物その他!$AS$24</f>
        <v>666.3</v>
      </c>
      <c r="AA49" s="424">
        <f t="shared" si="4"/>
        <v>9451.0999999999985</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142.9</v>
      </c>
      <c r="I63" s="406">
        <f t="shared" si="10"/>
        <v>0.2</v>
      </c>
      <c r="J63" s="406">
        <f t="shared" si="10"/>
        <v>0</v>
      </c>
      <c r="K63" s="406">
        <f t="shared" si="10"/>
        <v>0</v>
      </c>
      <c r="L63" s="406">
        <f t="shared" si="10"/>
        <v>26.6</v>
      </c>
      <c r="M63" s="406">
        <f t="shared" si="10"/>
        <v>0</v>
      </c>
      <c r="N63" s="406">
        <f t="shared" si="10"/>
        <v>24.3</v>
      </c>
      <c r="O63" s="406">
        <f t="shared" si="10"/>
        <v>0</v>
      </c>
      <c r="P63" s="406">
        <f t="shared" si="10"/>
        <v>0</v>
      </c>
      <c r="Q63" s="406">
        <f t="shared" si="10"/>
        <v>0</v>
      </c>
      <c r="R63" s="406">
        <f t="shared" si="10"/>
        <v>0</v>
      </c>
      <c r="S63" s="406">
        <f t="shared" si="10"/>
        <v>0</v>
      </c>
      <c r="T63" s="406">
        <f t="shared" si="10"/>
        <v>507.6</v>
      </c>
      <c r="U63" s="406">
        <f t="shared" si="10"/>
        <v>0</v>
      </c>
      <c r="V63" s="406">
        <f t="shared" si="10"/>
        <v>16212.5</v>
      </c>
      <c r="W63" s="406">
        <f t="shared" si="10"/>
        <v>0</v>
      </c>
      <c r="X63" s="406">
        <f t="shared" si="10"/>
        <v>0</v>
      </c>
      <c r="Y63" s="406">
        <f t="shared" si="10"/>
        <v>0</v>
      </c>
      <c r="Z63" s="406">
        <f t="shared" si="10"/>
        <v>676.3</v>
      </c>
      <c r="AA63" s="407">
        <f>+AA9+AA19+AA20</f>
        <v>17590.399999999998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L11" sqref="L11:O11"/>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令和7年6月6日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横浜市都筑区東山田町１７６３－１</v>
      </c>
      <c r="K16" s="746"/>
      <c r="L16" s="747"/>
      <c r="M16" s="747"/>
      <c r="N16" s="747"/>
      <c r="O16" s="748"/>
    </row>
    <row r="17" spans="1:15" ht="26.25" customHeight="1">
      <c r="C17" s="78"/>
      <c r="H17" s="23" t="s">
        <v>7</v>
      </c>
      <c r="I17" s="23"/>
      <c r="J17" s="746" t="str">
        <f>+表紙!J40</f>
        <v>千代田建設株式会社
代表取締役　増原　真</v>
      </c>
      <c r="K17" s="746"/>
      <c r="L17" s="747"/>
      <c r="M17" s="747"/>
      <c r="N17" s="747"/>
      <c r="O17" s="748"/>
    </row>
    <row r="18" spans="1:15">
      <c r="C18" s="78"/>
      <c r="J18" s="21" t="s">
        <v>8</v>
      </c>
      <c r="O18" s="79"/>
    </row>
    <row r="19" spans="1:15">
      <c r="C19" s="78"/>
      <c r="J19" s="24" t="s">
        <v>9</v>
      </c>
      <c r="K19" s="24"/>
      <c r="L19" s="759" t="str">
        <f>IF(+表紙!L42="","",+表紙!L42)</f>
        <v>045-593-1261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千代田建設株式会社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2964</v>
      </c>
      <c r="N25" s="783"/>
      <c r="O25" s="784"/>
    </row>
    <row r="26" spans="1:15" ht="18" customHeight="1">
      <c r="C26" s="493" t="s">
        <v>11</v>
      </c>
      <c r="D26" s="494"/>
      <c r="E26" s="495"/>
      <c r="F26" s="769" t="str">
        <f>+表紙!F49</f>
        <v>横浜市都筑区東山田町１７６３－１</v>
      </c>
      <c r="G26" s="770"/>
      <c r="H26" s="770"/>
      <c r="I26" s="770"/>
      <c r="J26" s="770"/>
      <c r="K26" s="770"/>
      <c r="L26" s="126" t="s">
        <v>172</v>
      </c>
      <c r="M26" s="222"/>
      <c r="N26" s="773" t="str">
        <f>IF(+表紙!N49="","",+表紙!N49)</f>
        <v>045-593-1261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1656</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8122.7</v>
      </c>
      <c r="I40" s="240" t="s">
        <v>4</v>
      </c>
      <c r="J40" s="473" t="s">
        <v>324</v>
      </c>
      <c r="K40" s="474"/>
      <c r="L40" s="475"/>
      <c r="M40" s="786" t="str">
        <f>+表紙!M63</f>
        <v>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AB24" sqref="AB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52.9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90</v>
      </c>
      <c r="E24" s="629"/>
      <c r="F24" s="629"/>
      <c r="G24" s="194" t="s">
        <v>198</v>
      </c>
      <c r="H24" s="607">
        <f>+F12</f>
        <v>52.9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52.9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52.9</v>
      </c>
      <c r="Q27" s="612"/>
      <c r="R27" s="612"/>
      <c r="S27" s="612"/>
      <c r="T27" s="44" t="s">
        <v>38</v>
      </c>
      <c r="U27" s="64"/>
      <c r="V27" s="64"/>
      <c r="Y27" s="62" t="s">
        <v>39</v>
      </c>
      <c r="Z27" s="65"/>
      <c r="AH27" s="53"/>
      <c r="AI27" s="53"/>
      <c r="AJ27" s="53"/>
      <c r="AK27" s="53"/>
      <c r="AL27" s="575">
        <f>+AH18+P27</f>
        <v>52.9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52.9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52.9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52.9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5" zoomScaleNormal="100" workbookViewId="0">
      <selection activeCell="J20" sqref="J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0.2</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4" zoomScaleNormal="100" workbookViewId="0">
      <selection activeCell="AL27" sqref="AL27:AO2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16.600000000000001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10</v>
      </c>
      <c r="E24" s="629"/>
      <c r="F24" s="629"/>
      <c r="G24" s="194" t="s">
        <v>198</v>
      </c>
      <c r="H24" s="607">
        <f>+F12</f>
        <v>16.600000000000001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16.600000000000001</v>
      </c>
      <c r="Q27" s="612"/>
      <c r="R27" s="612"/>
      <c r="S27" s="612"/>
      <c r="T27" s="44" t="s">
        <v>38</v>
      </c>
      <c r="U27" s="64"/>
      <c r="V27" s="64"/>
      <c r="Y27" s="62" t="s">
        <v>39</v>
      </c>
      <c r="Z27" s="65"/>
      <c r="AH27" s="53"/>
      <c r="AI27" s="53"/>
      <c r="AJ27" s="53"/>
      <c r="AK27" s="53"/>
      <c r="AL27" s="575">
        <f>+AH18+P27</f>
        <v>16.600000000000001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16.600000000000001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16.600000000000001</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千代田建設株式会社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v>
      </c>
      <c r="E24" s="629"/>
      <c r="F24" s="629"/>
      <c r="G24" s="194" t="s">
        <v>198</v>
      </c>
      <c r="H24" s="607">
        <f>+F12</f>
        <v>21.8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21.8</v>
      </c>
      <c r="Q27" s="612"/>
      <c r="R27" s="612"/>
      <c r="S27" s="612"/>
      <c r="T27" s="44" t="s">
        <v>38</v>
      </c>
      <c r="U27" s="64"/>
      <c r="V27" s="64"/>
      <c r="Y27" s="62" t="s">
        <v>39</v>
      </c>
      <c r="Z27" s="65"/>
      <c r="AH27" s="53"/>
      <c r="AI27" s="53"/>
      <c r="AJ27" s="53"/>
      <c r="AK27" s="53"/>
      <c r="AL27" s="575">
        <f>+AH18+P27</f>
        <v>21.8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21.8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21.8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21.8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2025-08-06T05:18:27Z</dcterms:created>
  <dcterms:modified xsi:type="dcterms:W3CDTF">2025-08-06T05:18:28Z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