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F543FAEC-9738-4725-B1D2-A1DD697E2467}" xr6:coauthVersionLast="47" xr6:coauthVersionMax="47" xr10:uidLastSave="{00000000-0000-0000-0000-000000000000}"/>
  <bookViews>
    <workbookView xWindow="-120" yWindow="-120" windowWidth="29040" windowHeight="17640" tabRatio="808"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4"/>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<sst xmlns="http://schemas.openxmlformats.org/spreadsheetml/2006/main" count="3305" uniqueCount="474">
  <si>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</si>
  <si>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</si>
  <si>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</si>
  <si>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</si>
  <si>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</si>
  <si>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</si>
  <si>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</si>
  <si>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</si>
  <si>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</si>
  <si>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</si>
  <si>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</si>
  <si>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</si>
  <si>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</si>
  <si>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</si>
  <si>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</si>
  <si>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</si>
  <si>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</si>
  <si>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</si>
  <si>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</si>
  <si>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</si>
  <si>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</si>
  <si>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</si>
  <si>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</si>
  <si>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</si>
  <si>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</si>
  <si>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</si>
  <si>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</si>
  <si>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</si>
  <si>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</si>
  <si>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</si>
  <si>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</si>
  <si>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</si>
  <si>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</si>
  <si>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</si>
  <si>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</si>
  <si>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</si>
  <si>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</si>
  <si>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</si>
  <si>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</si>
  <si>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</si>
  <si>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</si>
  <si>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</si>
  <si>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</si>
  <si>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</si>
  <si>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</si>
  <si>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</si>
  <si>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</si>
  <si>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</si>
  <si>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</si>
  <si>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</si>
  <si>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</si>
  <si>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</si>
  <si>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</si>
  <si>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</si>
  <si>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</si>
  <si>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</si>
  <si>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</si>
  <si>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</si>
  <si>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</si>
  <si>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</si>
  <si>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</si>
  <si>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</si>
  <si>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</si>
  <si>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</si>
  <si>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</si>
  <si>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</si>
  <si>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</si>
  <si>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</si>
  <si>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</si>
  <si>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</si>
  <si>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</si>
  <si>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</si>
  <si>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</si>
  <si>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</si>
  <si>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</si>
  <si>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</si>
  <si>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</si>
  <si>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</si>
  <si>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</si>
  <si>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</si>
  <si>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</si>
  <si>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</si>
  <si>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</si>
  <si>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</si>
  <si>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</si>
  <si>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</si>
  <si>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</si>
  <si>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</si>
  <si>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</si>
  <si>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</si>
  <si>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</si>
  <si>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</si>
  <si>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</si>
  <si>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</si>
  <si>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</si>
  <si>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</si>
  <si>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</si>
  <si>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</si>
  <si>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</si>
  <si>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</si>
  <si>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</si>
  <si>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</si>
  <si>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</si>
  <si>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</si>
  <si>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</si>
  <si>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</si>
  <si>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</si>
  <si>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</si>
  <si>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</si>
  <si>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</si>
  <si>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</si>
  <si>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</si>
  <si>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</si>
  <si>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</si>
  <si>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</si>
  <si>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</si>
  <si>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</si>
  <si>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</si>
  <si>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</si>
  <si>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</si>
  <si>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</si>
  <si>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</si>
  <si>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</si>
  <si>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</si>
  <si>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</si>
  <si>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</si>
  <si>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</si>
  <si>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</si>
  <si>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</si>
  <si>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</si>
  <si>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</si>
  <si>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</si>
  <si>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</si>
  <si>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</si>
  <si>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</si>
  <si>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</si>
  <si>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</si>
  <si>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</si>
  <si>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</si>
  <si>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</si>
  <si>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</si>
  <si>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</si>
  <si>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</si>
  <si>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</si>
  <si>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</si>
  <si>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</si>
  <si>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</si>
  <si>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</si>
  <si>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</si>
  <si>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</si>
  <si>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</si>
  <si>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</si>
  <si>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</si>
  <si>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</si>
  <si>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</si>
  <si>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</si>
  <si>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</si>
  <si>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</si>
  <si>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</si>
  <si>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</si>
  <si>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</si>
  <si>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</si>
  <si>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</si>
  <si>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</si>
  <si>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</si>
  <si>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</si>
  <si>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</si>
  <si>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</si>
  <si>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</si>
  <si>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</si>
  <si>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</si>
  <si>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</si>
  <si>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</si>
  <si>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</si>
  <si>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</si>
  <si>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</si>
  <si>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</si>
  <si>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</si>
  <si>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</si>
  <si>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</si>
  <si>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</si>
  <si>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</si>
  <si>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</si>
  <si>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</si>
  <si>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</si>
  <si>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</si>
  <si>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</si>
  <si>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</si>
  <si>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</si>
  <si>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</si>
  <si>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</si>
  <si>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</si>
  <si>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</si>
  <si>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</si>
  <si>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</si>
  <si>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</si>
  <si>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</si>
  <si>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</si>
  <si>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</si>
  <si>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</si>
  <si>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</si>
  <si>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</si>
  <si>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</si>
  <si>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</si>
  <si>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</si>
  <si>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</si>
  <si>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</si>
  <si>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</si>
  <si>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</si>
  <si>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</si>
  <si>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</si>
  <si>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</si>
  <si>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</si>
  <si>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</si>
  <si>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</si>
  <si>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</si>
  <si>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</si>
  <si>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</si>
  <si>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</si>
  <si>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</si>
  <si>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</si>
  <si>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</si>
  <si>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</si>
  <si>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</si>
  <si>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</si>
  <si>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</si>
  <si>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</si>
  <si>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</si>
  <si>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</si>
  <si>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</si>
  <si>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</si>
  <si>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</si>
  <si>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</si>
  <si>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</si>
  <si>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</si>
  <si>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</si>
  <si>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</si>
  <si>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</si>
  <si>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</si>
  <si>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</si>
  <si>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</si>
  <si>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</si>
  <si>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</si>
  <si>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</si>
  <si>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</si>
  <si>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</si>
  <si>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</si>
  <si>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</si>
  <si>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</si>
  <si>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</si>
  <si>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</si>
  <si>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</si>
  <si>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</si>
  <si>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</si>
  <si>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</si>
  <si>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</si>
  <si>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</si>
  <si>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</si>
  <si>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</si>
  <si>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</si>
  <si>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</si>
  <si>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</si>
  <si>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</si>
  <si>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</si>
  <si>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</si>
  <si>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</si>
  <si>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</si>
  <si>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</si>
  <si>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</si>
  <si>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</si>
  <si>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</si>
  <si>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</si>
  <si>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</si>
  <si>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</si>
  <si>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</si>
  <si>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</si>
  <si>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</si>
  <si>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</si>
  <si>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</si>
  <si>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</si>
  <si>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</si>
  <si>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</si>
  <si>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</si>
  <si>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</si>
  <si>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</si>
  <si>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</si>
  <si>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</si>
  <si>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</si>
  <si>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</si>
  <si>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</si>
  <si>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</si>
  <si>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</si>
  <si>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</si>
  <si>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</si>
  <si>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</si>
  <si>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</si>
  <si>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</si>
  <si>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</si>
  <si>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</si>
  <si>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</si>
  <si>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</si>
  <si>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</si>
  <si>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</si>
  <si>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</si>
  <si>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</si>
  <si>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</si>
  <si>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</si>
  <si>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</si>
  <si>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</si>
  <si>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</si>
  <si>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</si>
  <si>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</si>
  <si>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</si>
  <si>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</si>
  <si>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</si>
  <si>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</si>
  <si>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</si>
  <si>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</si>
  <si>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</si>
  <si>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</si>
  <si>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</si>
  <si>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</si>
  <si>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</si>
  <si>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</si>
  <si>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</si>
  <si>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</si>
  <si>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</si>
  <si>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</si>
  <si>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</si>
  <si>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</si>
  <si>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</si>
  <si>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</si>
  <si>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</si>
  <si>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</si>
  <si>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</si>
  <si>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</si>
  <si>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</si>
  <si>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</si>
  <si>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</si>
  <si>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</si>
  <si>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</si>
  <si>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</si>
  <si>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</si>
  <si>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</si>
  <si>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</si>
  <si>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</si>
  <si>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</si>
  <si>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</si>
  <si>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</si>
  <si>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</si>
  <si>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</si>
  <si>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</si>
  <si>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</si>
  <si>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</si>
  <si>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</si>
  <si>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</si>
  <si>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</si>
  <si>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</si>
  <si>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</si>
  <si>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</si>
  <si>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</si>
  <si>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</si>
  <si>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</si>
  <si>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</si>
  <si>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</si>
  <si>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</si>
  <si>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</si>
  <si>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</si>
  <si>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</si>
  <si>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</si>
  <si>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</si>
  <si>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</si>
  <si>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</si>
  <si>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</si>
  <si>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</si>
  <si>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</si>
  <si>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</si>
  <si>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</si>
  <si>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</si>
  <si>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</si>
  <si>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</si>
  <si>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</si>
  <si>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</si>
  <si>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</si>
  <si>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</si>
  <si>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</si>
  <si>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</si>
  <si>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</si>
  <si>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</si>
  <si>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</si>
  <si>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</si>
  <si>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</si>
  <si>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</si>
  <si>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</si>
  <si>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</si>
  <si>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</si>
  <si>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</si>
  <si>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</si>
  <si>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</si>
  <si>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</si>
  <si>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</si>
  <si>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</si>
  <si>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</si>
  <si>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</si>
  <si>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</si>
  <si>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</si>
  <si>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</si>
  <si>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</si>
  <si>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</si>
  <si>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</si>
  <si>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</si>
  <si>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</si>
  <si>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</si>
  <si>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</si>
  <si>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</si>
  <si>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</si>
  <si>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</si>
  <si>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</si>
  <si>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</si>
  <si>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</si>
  <si>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</si>
  <si>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</si>
  <si>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</si>
  <si>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</si>
  <si>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</si>
  <si>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</si>
  <si>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</si>
  <si>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</si>
  <si>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</si>
  <si>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</si>
  <si>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</si>
  <si>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</si>
  <si>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</si>
  <si>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</si>
  <si>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</si>
  <si>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</si>
  <si>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</si>
  <si>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</si>
  <si>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</si>
  <si>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</si>
  <si>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</si>
  <si>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</si>
  <si>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</si>
  <si>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</si>
  <si>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</si>
  <si>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</si>
  <si>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</si>
  <si>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</si>
  <si>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</si>
  <si>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</si>
  <si>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</si>
  <si>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</si>
  <si>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</si>
  <si>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</si>
  <si>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</si>
  <si>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</si>
  <si>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</si>
  <si>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</si>
  <si>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</si>
  <si>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</si>
  <si>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</si>
  <si>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</si>
  <si>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</si>
  <si>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東京都中央区大伝馬町10番6号</t>
  </si>
  <si>
    <t>株式会社森組　東京本店
執行役員本店長　藤田　博</t>
  </si>
  <si>
    <t>06-6222-5093</t>
  </si>
  <si>
    <t>横浜市長</t>
  </si>
  <si>
    <t>○</t>
  </si>
  <si>
    <t>06-6222-5093</t>
    <phoneticPr fontId="3"/>
  </si>
  <si>
    <t>総合工事業</t>
    <rPh sb="0" eb="5">
      <t>ソウゴウコウジギョウ</t>
    </rPh>
    <phoneticPr fontId="3"/>
  </si>
  <si>
    <t>株式会社森組　東京本店　</t>
    <phoneticPr fontId="3"/>
  </si>
  <si>
    <t>東京都中央区大伝馬町10番6号（横浜市管轄）</t>
    <rPh sb="19" eb="21">
      <t>カンカツ</t>
    </rPh>
    <phoneticPr fontId="3"/>
  </si>
  <si>
    <t>　327人</t>
    <rPh sb="4" eb="5">
      <t>ニン</t>
    </rPh>
    <phoneticPr fontId="3"/>
  </si>
  <si>
    <t>令和   7年   6 月  4日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</si>
</sst>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zoomScaleNormal="100" zoomScaleSheetLayoutView="100" workbookViewId="0">
      <selection activeCell="L34" sqref="L34:O34"/>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467</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473</v>
      </c>
      <c r="M34" s="509"/>
      <c r="N34" s="509"/>
      <c r="O34" s="510"/>
      <c r="Q34" s="20"/>
      <c r="R34" s="20"/>
      <c r="S34" s="20"/>
    </row>
    <row r="35" spans="1:19" ht="11.25" customHeight="1">
      <c r="C35" s="78"/>
      <c r="O35" s="80"/>
      <c r="Q35" s="20"/>
      <c r="R35" s="20"/>
      <c r="S35" s="20"/>
    </row>
    <row r="36" spans="1:19" ht="13.5">
      <c r="C36" s="540" t="s">
        <v>466</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463</v>
      </c>
      <c r="K39" s="499"/>
      <c r="L39" s="500"/>
      <c r="M39" s="500"/>
      <c r="N39" s="500"/>
      <c r="O39" s="501"/>
      <c r="Q39" s="20"/>
      <c r="R39" s="20"/>
    </row>
    <row r="40" spans="1:19" ht="26.25" customHeight="1">
      <c r="C40" s="78"/>
      <c r="H40" s="23" t="s">
        <v>7</v>
      </c>
      <c r="I40" s="23"/>
      <c r="J40" s="499" t="s">
        <v>464</v>
      </c>
      <c r="K40" s="499"/>
      <c r="L40" s="500"/>
      <c r="M40" s="500"/>
      <c r="N40" s="500"/>
      <c r="O40" s="501"/>
    </row>
    <row r="41" spans="1:19">
      <c r="C41" s="78"/>
      <c r="J41" s="21" t="s">
        <v>8</v>
      </c>
      <c r="O41" s="79"/>
    </row>
    <row r="42" spans="1:19">
      <c r="C42" s="78"/>
      <c r="J42" s="24" t="s">
        <v>9</v>
      </c>
      <c r="K42" s="24"/>
      <c r="L42" s="552" t="s">
        <v>465</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470</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2945</v>
      </c>
      <c r="N48" s="515"/>
      <c r="O48" s="516"/>
    </row>
    <row r="49" spans="3:21" ht="18" customHeight="1">
      <c r="C49" s="493" t="s">
        <v>11</v>
      </c>
      <c r="D49" s="494"/>
      <c r="E49" s="495"/>
      <c r="F49" s="548" t="s">
        <v>471</v>
      </c>
      <c r="G49" s="549"/>
      <c r="H49" s="549"/>
      <c r="I49" s="549"/>
      <c r="J49" s="549"/>
      <c r="K49" s="549"/>
      <c r="L49" s="126" t="s">
        <v>172</v>
      </c>
      <c r="M49" s="386"/>
      <c r="N49" s="517" t="s">
        <v>468</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469</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527</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t="s">
        <v>472</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9737</v>
      </c>
      <c r="I63" s="240" t="s">
        <v>4</v>
      </c>
      <c r="J63" s="473" t="s">
        <v>324</v>
      </c>
      <c r="K63" s="474"/>
      <c r="L63" s="475"/>
      <c r="M63" s="468">
        <f>+別紙!AA14</f>
        <v>9737</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f>+別紙!AA15</f>
        <v>7</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9737</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株式会社森組　東京本店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株式会社森組　東京本店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株式会社森組　東京本店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株式会社森組　東京本店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株式会社森組　東京本店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C000"/>
    <pageSetUpPr fitToPage="1"/>
  </sheetPr>
  <dimension ref="B1:BJ76"/>
  <sheetViews>
    <sheetView showGridLines="0"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株式会社森組　東京本店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10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10</v>
      </c>
      <c r="Q27" s="612"/>
      <c r="R27" s="612"/>
      <c r="S27" s="612"/>
      <c r="T27" s="44" t="s">
        <v>38</v>
      </c>
      <c r="U27" s="64"/>
      <c r="V27" s="64"/>
      <c r="Y27" s="62" t="s">
        <v>39</v>
      </c>
      <c r="Z27" s="65"/>
      <c r="AH27" s="53"/>
      <c r="AI27" s="53"/>
      <c r="AJ27" s="53"/>
      <c r="AK27" s="53"/>
      <c r="AL27" s="575">
        <f>+AH18+P27</f>
        <v>10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10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10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株式会社森組　東京本店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FFC000"/>
    <pageSetUpPr fitToPage="1"/>
  </sheetPr>
  <dimension ref="B1:BJ76"/>
  <sheetViews>
    <sheetView showGridLines="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株式会社森組　東京本店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33.6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430</v>
      </c>
      <c r="E24" s="629"/>
      <c r="F24" s="629"/>
      <c r="G24" s="194" t="s">
        <v>198</v>
      </c>
      <c r="H24" s="607">
        <f>+F12</f>
        <v>33.6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33.6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33.6</v>
      </c>
      <c r="Q27" s="612"/>
      <c r="R27" s="612"/>
      <c r="S27" s="612"/>
      <c r="T27" s="44" t="s">
        <v>38</v>
      </c>
      <c r="U27" s="64"/>
      <c r="V27" s="64"/>
      <c r="Y27" s="62" t="s">
        <v>39</v>
      </c>
      <c r="Z27" s="65"/>
      <c r="AH27" s="53"/>
      <c r="AI27" s="53"/>
      <c r="AJ27" s="53"/>
      <c r="AK27" s="53"/>
      <c r="AL27" s="575">
        <f>+AH18+P27</f>
        <v>33.6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33.6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430</v>
      </c>
      <c r="E29" s="629"/>
      <c r="F29" s="629"/>
      <c r="G29" s="194" t="s">
        <v>198</v>
      </c>
      <c r="H29" s="607">
        <f>+AL27</f>
        <v>33.6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9.6</v>
      </c>
      <c r="I30" s="608"/>
      <c r="J30" s="194" t="s">
        <v>198</v>
      </c>
      <c r="M30" s="581"/>
      <c r="P30" s="56"/>
      <c r="R30" s="611">
        <f>+ROUND(AA28,1)+ROUND(AA29,1)+ROUND(AA30,1)</f>
        <v>33.6</v>
      </c>
      <c r="S30" s="612"/>
      <c r="T30" s="612"/>
      <c r="U30" s="612"/>
      <c r="V30" s="44" t="s">
        <v>16</v>
      </c>
      <c r="Y30" s="613" t="s">
        <v>186</v>
      </c>
      <c r="Z30" s="614"/>
      <c r="AA30" s="569"/>
      <c r="AB30" s="570"/>
      <c r="AC30" s="570"/>
      <c r="AD30" s="570"/>
      <c r="AE30" s="570"/>
      <c r="AF30" s="44" t="s">
        <v>13</v>
      </c>
      <c r="AL30" s="561">
        <v>9.6</v>
      </c>
      <c r="AM30" s="562"/>
      <c r="AN30" s="562"/>
      <c r="AO30" s="562"/>
      <c r="AP30" s="52" t="s">
        <v>13</v>
      </c>
      <c r="AS30" s="606"/>
      <c r="AT30" s="603"/>
      <c r="AU30" s="603"/>
      <c r="AV30" s="604"/>
      <c r="AW30" s="405"/>
    </row>
    <row r="31" spans="2:49" ht="27" customHeight="1" thickTop="1" thickBot="1">
      <c r="B31" s="640" t="s">
        <v>226</v>
      </c>
      <c r="C31" s="641"/>
      <c r="D31" s="629">
        <v>430</v>
      </c>
      <c r="E31" s="629"/>
      <c r="F31" s="629"/>
      <c r="G31" s="194" t="s">
        <v>198</v>
      </c>
      <c r="H31" s="607">
        <f>+AS24</f>
        <v>33.6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株式会社森組　東京本店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株式会社森組　東京本店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株式会社森組　東京本店　</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株式会社森組　東京本店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FFC000"/>
    <pageSetUpPr fitToPage="1"/>
  </sheetPr>
  <dimension ref="B1:BJ76"/>
  <sheetViews>
    <sheetView showGridLines="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株式会社森組　東京本店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8.3000000000000007</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3</v>
      </c>
      <c r="E24" s="629"/>
      <c r="F24" s="629"/>
      <c r="G24" s="194" t="s">
        <v>198</v>
      </c>
      <c r="H24" s="607">
        <f>+F12</f>
        <v>8.3000000000000007</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8.3000000000000007</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8.3000000000000007</v>
      </c>
      <c r="Q27" s="612"/>
      <c r="R27" s="612"/>
      <c r="S27" s="612"/>
      <c r="T27" s="44" t="s">
        <v>38</v>
      </c>
      <c r="U27" s="64"/>
      <c r="V27" s="64"/>
      <c r="Y27" s="62" t="s">
        <v>39</v>
      </c>
      <c r="Z27" s="65"/>
      <c r="AH27" s="53"/>
      <c r="AI27" s="53"/>
      <c r="AJ27" s="53"/>
      <c r="AK27" s="53"/>
      <c r="AL27" s="575">
        <f>+AH18+P27</f>
        <v>8.3000000000000007</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8.3000000000000007</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v>
      </c>
      <c r="E29" s="629"/>
      <c r="F29" s="629"/>
      <c r="G29" s="194" t="s">
        <v>198</v>
      </c>
      <c r="H29" s="607">
        <f>+AL27</f>
        <v>8.3000000000000007</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3</v>
      </c>
      <c r="E30" s="629"/>
      <c r="F30" s="629"/>
      <c r="G30" s="194" t="s">
        <v>198</v>
      </c>
      <c r="H30" s="607">
        <f>+AL30</f>
        <v>8.3000000000000007</v>
      </c>
      <c r="I30" s="608"/>
      <c r="J30" s="194" t="s">
        <v>198</v>
      </c>
      <c r="M30" s="581"/>
      <c r="P30" s="56"/>
      <c r="R30" s="611">
        <f>+ROUND(AA28,1)+ROUND(AA29,1)+ROUND(AA30,1)</f>
        <v>8.3000000000000007</v>
      </c>
      <c r="S30" s="612"/>
      <c r="T30" s="612"/>
      <c r="U30" s="612"/>
      <c r="V30" s="44" t="s">
        <v>16</v>
      </c>
      <c r="Y30" s="613" t="s">
        <v>186</v>
      </c>
      <c r="Z30" s="614"/>
      <c r="AA30" s="569"/>
      <c r="AB30" s="570"/>
      <c r="AC30" s="570"/>
      <c r="AD30" s="570"/>
      <c r="AE30" s="570"/>
      <c r="AF30" s="44" t="s">
        <v>13</v>
      </c>
      <c r="AL30" s="561">
        <v>8.3000000000000007</v>
      </c>
      <c r="AM30" s="562"/>
      <c r="AN30" s="562"/>
      <c r="AO30" s="562"/>
      <c r="AP30" s="52" t="s">
        <v>13</v>
      </c>
      <c r="AS30" s="606"/>
      <c r="AT30" s="603"/>
      <c r="AU30" s="603"/>
      <c r="AV30" s="604"/>
      <c r="AW30" s="405"/>
    </row>
    <row r="31" spans="2:49" ht="27" customHeight="1" thickTop="1" thickBot="1">
      <c r="B31" s="640" t="s">
        <v>226</v>
      </c>
      <c r="C31" s="641"/>
      <c r="D31" s="629">
        <v>3</v>
      </c>
      <c r="E31" s="629"/>
      <c r="F31" s="629"/>
      <c r="G31" s="194" t="s">
        <v>198</v>
      </c>
      <c r="H31" s="607">
        <f>+AS24</f>
        <v>8.3000000000000007</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zoomScale="70" zoomScaleNormal="70" workbookViewId="0">
      <selection activeCell="I23" sqref="I23"/>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株式会社森組　東京本店　</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9300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0.5</v>
      </c>
      <c r="M9" s="319">
        <f>IF(OR(ｷ.紙くず!D24&gt;0,ｷ.紙くず!D24&lt;0),ｷ.紙くず!D24,IF(M$19&gt;0,"0",0))</f>
        <v>0.5</v>
      </c>
      <c r="N9" s="319">
        <f>IF(OR(ｸ.木くず!D24&gt;0,ｸ.木くず!D24&lt;0),ｸ.木くず!D24,IF(N$19&gt;0,"0",0))</f>
        <v>3</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t="str">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430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3</v>
      </c>
      <c r="AA9" s="321">
        <f>IF(SUM(G9:Z9)&gt;0,SUM(G9:Z9),IF(AA$19&gt;0,"0",0))</f>
        <v>9737</v>
      </c>
    </row>
    <row r="10" spans="2:27" ht="20.45"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9300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0.5</v>
      </c>
      <c r="M14" s="325">
        <f>IF(OR(ｷ.紙くず!D29&gt;0,ｷ.紙くず!D29&lt;0),ｷ.紙くず!D29,IF(M$19&gt;0,"0",0))</f>
        <v>0.5</v>
      </c>
      <c r="N14" s="325">
        <f>IF(OR(ｸ.木くず!D29&gt;0,ｸ.木くず!D29&lt;0),ｸ.木くず!D29,IF(N$19&gt;0,"0",0))</f>
        <v>3</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t="str">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430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3</v>
      </c>
      <c r="AA14" s="327">
        <f t="shared" si="0"/>
        <v>9737</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0.5</v>
      </c>
      <c r="M15" s="325">
        <f>IF(OR(ｷ.紙くず!D30&gt;0,ｷ.紙くず!D30&lt;0),ｷ.紙くず!D30,IF(M$19&gt;0,"0",0))</f>
        <v>0.5</v>
      </c>
      <c r="N15" s="325">
        <f>IF(OR(ｸ.木くず!D30&gt;0,ｸ.木くず!D30&lt;0),ｸ.木くず!D30,IF(N$19&gt;0,"0",0))</f>
        <v>3</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3</v>
      </c>
      <c r="AA15" s="327">
        <f t="shared" si="0"/>
        <v>7</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9300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0.5</v>
      </c>
      <c r="M16" s="325">
        <f>IF(OR(ｷ.紙くず!D31&gt;0,ｷ.紙くず!D31&lt;0),ｷ.紙くず!D31,IF(M$19&gt;0,"0",0))</f>
        <v>0.5</v>
      </c>
      <c r="N16" s="325">
        <f>IF(OR(ｸ.木くず!D31&gt;0,ｸ.木くず!D31&lt;0),ｸ.木くず!D31,IF(N$19&gt;0,"0",0))</f>
        <v>3</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t="str">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430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3</v>
      </c>
      <c r="AA16" s="327">
        <f t="shared" si="0"/>
        <v>9737</v>
      </c>
    </row>
    <row r="17" spans="2:27" ht="20.45"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11.2</v>
      </c>
      <c r="M19" s="331">
        <f t="shared" si="1"/>
        <v>0.3</v>
      </c>
      <c r="N19" s="331">
        <f t="shared" si="1"/>
        <v>13.5</v>
      </c>
      <c r="O19" s="331">
        <f t="shared" si="1"/>
        <v>0</v>
      </c>
      <c r="P19" s="331">
        <f t="shared" si="1"/>
        <v>0</v>
      </c>
      <c r="Q19" s="331">
        <f t="shared" si="1"/>
        <v>0</v>
      </c>
      <c r="R19" s="331">
        <f t="shared" si="1"/>
        <v>0</v>
      </c>
      <c r="S19" s="331">
        <f t="shared" si="1"/>
        <v>0</v>
      </c>
      <c r="T19" s="331">
        <f t="shared" si="1"/>
        <v>10</v>
      </c>
      <c r="U19" s="331">
        <f t="shared" si="1"/>
        <v>0</v>
      </c>
      <c r="V19" s="331">
        <f t="shared" si="1"/>
        <v>33.6</v>
      </c>
      <c r="W19" s="331">
        <f t="shared" si="1"/>
        <v>0</v>
      </c>
      <c r="X19" s="331">
        <f t="shared" si="1"/>
        <v>0</v>
      </c>
      <c r="Y19" s="331">
        <f t="shared" si="1"/>
        <v>0</v>
      </c>
      <c r="Z19" s="332">
        <f t="shared" si="1"/>
        <v>8.3000000000000007</v>
      </c>
      <c r="AA19" s="333">
        <f t="shared" ref="AA19:AA25" si="2">SUM(G19:Z19)</f>
        <v>76.899999999999991</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11.2</v>
      </c>
      <c r="M41" s="367">
        <f t="shared" si="8"/>
        <v>0.3</v>
      </c>
      <c r="N41" s="367">
        <f t="shared" si="8"/>
        <v>13.5</v>
      </c>
      <c r="O41" s="367">
        <f t="shared" si="8"/>
        <v>0</v>
      </c>
      <c r="P41" s="367">
        <f t="shared" si="8"/>
        <v>0</v>
      </c>
      <c r="Q41" s="367">
        <f t="shared" si="8"/>
        <v>0</v>
      </c>
      <c r="R41" s="367">
        <f t="shared" si="8"/>
        <v>0</v>
      </c>
      <c r="S41" s="367">
        <f t="shared" si="8"/>
        <v>0</v>
      </c>
      <c r="T41" s="367">
        <f t="shared" si="8"/>
        <v>10</v>
      </c>
      <c r="U41" s="367">
        <f t="shared" si="8"/>
        <v>0</v>
      </c>
      <c r="V41" s="367">
        <f t="shared" si="8"/>
        <v>33.6</v>
      </c>
      <c r="W41" s="367">
        <f t="shared" si="8"/>
        <v>0</v>
      </c>
      <c r="X41" s="367">
        <f t="shared" si="8"/>
        <v>0</v>
      </c>
      <c r="Y41" s="367">
        <f t="shared" si="8"/>
        <v>0</v>
      </c>
      <c r="Z41" s="368">
        <f t="shared" si="8"/>
        <v>8.3000000000000007</v>
      </c>
      <c r="AA41" s="369">
        <f t="shared" si="4"/>
        <v>76.899999999999991</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11.2</v>
      </c>
      <c r="M42" s="358">
        <f t="shared" si="9"/>
        <v>0.3</v>
      </c>
      <c r="N42" s="358">
        <f t="shared" si="9"/>
        <v>13.5</v>
      </c>
      <c r="O42" s="358">
        <f t="shared" si="9"/>
        <v>0</v>
      </c>
      <c r="P42" s="358">
        <f t="shared" si="9"/>
        <v>0</v>
      </c>
      <c r="Q42" s="358">
        <f t="shared" si="9"/>
        <v>0</v>
      </c>
      <c r="R42" s="358">
        <f t="shared" si="9"/>
        <v>0</v>
      </c>
      <c r="S42" s="358">
        <f t="shared" si="9"/>
        <v>0</v>
      </c>
      <c r="T42" s="358">
        <f t="shared" si="9"/>
        <v>10</v>
      </c>
      <c r="U42" s="358">
        <f t="shared" si="9"/>
        <v>0</v>
      </c>
      <c r="V42" s="358">
        <f t="shared" si="9"/>
        <v>33.6</v>
      </c>
      <c r="W42" s="358">
        <f t="shared" si="9"/>
        <v>0</v>
      </c>
      <c r="X42" s="358">
        <f t="shared" si="9"/>
        <v>0</v>
      </c>
      <c r="Y42" s="358">
        <f t="shared" si="9"/>
        <v>0</v>
      </c>
      <c r="Z42" s="359">
        <f t="shared" si="9"/>
        <v>8.3000000000000007</v>
      </c>
      <c r="AA42" s="360">
        <f t="shared" si="4"/>
        <v>76.899999999999991</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11.2</v>
      </c>
      <c r="M43" s="361">
        <f>+ｷ.紙くず!$AA$28</f>
        <v>0.3</v>
      </c>
      <c r="N43" s="361">
        <f>+ｸ.木くず!$AA$28</f>
        <v>13.5</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10</v>
      </c>
      <c r="U43" s="361">
        <f>+ｿ.鉱さい!$AA$28</f>
        <v>0</v>
      </c>
      <c r="V43" s="361">
        <f>+ﾀ.がれき類!$AA$28</f>
        <v>33.6</v>
      </c>
      <c r="W43" s="361">
        <f>+ﾁ.動物のふん尿!$AA$28</f>
        <v>0</v>
      </c>
      <c r="X43" s="361">
        <f>+ﾂ.動物の死体!$AA$28</f>
        <v>0</v>
      </c>
      <c r="Y43" s="361">
        <f>+ﾃ.ばいじん!$AA$28</f>
        <v>0</v>
      </c>
      <c r="Z43" s="362">
        <f>+ﾄ.混合廃棄物その他!$AA$28</f>
        <v>8.3000000000000007</v>
      </c>
      <c r="AA43" s="363">
        <f t="shared" si="4"/>
        <v>76.899999999999991</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11.2</v>
      </c>
      <c r="M47" s="370">
        <f>+ｷ.紙くず!$AL$27</f>
        <v>0.3</v>
      </c>
      <c r="N47" s="370">
        <f>+ｸ.木くず!$AL$27</f>
        <v>13.5</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10</v>
      </c>
      <c r="U47" s="370">
        <f>+ｿ.鉱さい!$AL$27</f>
        <v>0</v>
      </c>
      <c r="V47" s="370">
        <f>+ﾀ.がれき類!$AL$27</f>
        <v>33.6</v>
      </c>
      <c r="W47" s="370">
        <f>+ﾁ.動物のふん尿!$AL$27</f>
        <v>0</v>
      </c>
      <c r="X47" s="370">
        <f>+ﾂ.動物の死体!$AL$27</f>
        <v>0</v>
      </c>
      <c r="Y47" s="370">
        <f>+ﾃ.ばいじん!$AL$27</f>
        <v>0</v>
      </c>
      <c r="Z47" s="371">
        <f>+ﾄ.混合廃棄物その他!$AL$27</f>
        <v>8.3000000000000007</v>
      </c>
      <c r="AA47" s="372">
        <f t="shared" si="4"/>
        <v>76.899999999999991</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11.2</v>
      </c>
      <c r="M48" s="373">
        <f>+ｷ.紙くず!$AL$30</f>
        <v>0.3</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9.6</v>
      </c>
      <c r="W48" s="373">
        <f>+ﾁ.動物のふん尿!$AL$30</f>
        <v>0</v>
      </c>
      <c r="X48" s="373">
        <f>+ﾂ.動物の死体!$AL$30</f>
        <v>0</v>
      </c>
      <c r="Y48" s="373">
        <f>+ﾃ.ばいじん!$AL$30</f>
        <v>0</v>
      </c>
      <c r="Z48" s="374">
        <f>+ﾄ.混合廃棄物その他!$AL$30</f>
        <v>8.3000000000000007</v>
      </c>
      <c r="AA48" s="375">
        <f t="shared" si="4"/>
        <v>29.400000000000002</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11.2</v>
      </c>
      <c r="M49" s="422">
        <f>+ｷ.紙くず!$AS$24</f>
        <v>0.3</v>
      </c>
      <c r="N49" s="422">
        <f>+ｸ.木くず!$AS$24</f>
        <v>13.5</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10</v>
      </c>
      <c r="U49" s="422">
        <f>+ｿ.鉱さい!$AS$24</f>
        <v>0</v>
      </c>
      <c r="V49" s="422">
        <f>+ﾀ.がれき類!$AS$24</f>
        <v>33.6</v>
      </c>
      <c r="W49" s="422">
        <f>+ﾁ.動物のふん尿!$AS$24</f>
        <v>0</v>
      </c>
      <c r="X49" s="422">
        <f>+ﾂ.動物の死体!$AS$24</f>
        <v>0</v>
      </c>
      <c r="Y49" s="422">
        <f>+ﾃ.ばいじん!$AS$24</f>
        <v>0</v>
      </c>
      <c r="Z49" s="423">
        <f>+ﾄ.混合廃棄物その他!$AS$24</f>
        <v>8.3000000000000007</v>
      </c>
      <c r="AA49" s="424">
        <f t="shared" si="4"/>
        <v>76.899999999999991</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11.2</v>
      </c>
      <c r="M52" s="415"/>
      <c r="N52" s="415"/>
      <c r="O52" s="415"/>
      <c r="P52" s="415"/>
      <c r="Q52" s="415"/>
      <c r="R52" s="415"/>
      <c r="S52" s="415"/>
      <c r="T52" s="415"/>
      <c r="U52" s="415"/>
      <c r="V52" s="415"/>
      <c r="W52" s="415"/>
      <c r="X52" s="415"/>
      <c r="Y52" s="415"/>
      <c r="Z52" s="433"/>
      <c r="AA52" s="377">
        <f t="shared" si="4"/>
        <v>11.2</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9300</v>
      </c>
      <c r="I63" s="406">
        <f t="shared" si="10"/>
        <v>0</v>
      </c>
      <c r="J63" s="406">
        <f t="shared" si="10"/>
        <v>0</v>
      </c>
      <c r="K63" s="406">
        <f t="shared" si="10"/>
        <v>0</v>
      </c>
      <c r="L63" s="406">
        <f t="shared" si="10"/>
        <v>11.7</v>
      </c>
      <c r="M63" s="406">
        <f t="shared" si="10"/>
        <v>0.8</v>
      </c>
      <c r="N63" s="406">
        <f t="shared" si="10"/>
        <v>16.5</v>
      </c>
      <c r="O63" s="406">
        <f t="shared" si="10"/>
        <v>0</v>
      </c>
      <c r="P63" s="406">
        <f t="shared" si="10"/>
        <v>0</v>
      </c>
      <c r="Q63" s="406">
        <f t="shared" si="10"/>
        <v>0</v>
      </c>
      <c r="R63" s="406">
        <f t="shared" si="10"/>
        <v>0</v>
      </c>
      <c r="S63" s="406">
        <f t="shared" si="10"/>
        <v>0</v>
      </c>
      <c r="T63" s="406">
        <f t="shared" si="10"/>
        <v>10</v>
      </c>
      <c r="U63" s="406">
        <f t="shared" si="10"/>
        <v>0</v>
      </c>
      <c r="V63" s="406">
        <f t="shared" si="10"/>
        <v>463.6</v>
      </c>
      <c r="W63" s="406">
        <f t="shared" si="10"/>
        <v>0</v>
      </c>
      <c r="X63" s="406">
        <f t="shared" si="10"/>
        <v>0</v>
      </c>
      <c r="Y63" s="406">
        <f t="shared" si="10"/>
        <v>0</v>
      </c>
      <c r="Z63" s="406">
        <f t="shared" si="10"/>
        <v>11.3</v>
      </c>
      <c r="AA63" s="407">
        <f>+AA9+AA19+AA20</f>
        <v>9813.9</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7年   6 月  4日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東京都中央区大伝馬町10番6号</v>
      </c>
      <c r="K16" s="746"/>
      <c r="L16" s="747"/>
      <c r="M16" s="747"/>
      <c r="N16" s="747"/>
      <c r="O16" s="748"/>
    </row>
    <row r="17" spans="1:15" ht="26.25" customHeight="1">
      <c r="C17" s="78"/>
      <c r="H17" s="23" t="s">
        <v>7</v>
      </c>
      <c r="I17" s="23"/>
      <c r="J17" s="746" t="str">
        <f>+表紙!J40</f>
        <v>株式会社森組　東京本店
執行役員本店長　藤田　博</v>
      </c>
      <c r="K17" s="746"/>
      <c r="L17" s="747"/>
      <c r="M17" s="747"/>
      <c r="N17" s="747"/>
      <c r="O17" s="748"/>
    </row>
    <row r="18" spans="1:15">
      <c r="C18" s="78"/>
      <c r="J18" s="21" t="s">
        <v>8</v>
      </c>
      <c r="O18" s="79"/>
    </row>
    <row r="19" spans="1:15">
      <c r="C19" s="78"/>
      <c r="J19" s="24" t="s">
        <v>9</v>
      </c>
      <c r="K19" s="24"/>
      <c r="L19" s="759" t="str">
        <f>IF(+表紙!L42="","",+表紙!L42)</f>
        <v>06-6222-5093</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株式会社森組　東京本店　</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2945</v>
      </c>
      <c r="N25" s="783"/>
      <c r="O25" s="784"/>
    </row>
    <row r="26" spans="1:15" ht="18" customHeight="1">
      <c r="C26" s="493" t="s">
        <v>11</v>
      </c>
      <c r="D26" s="494"/>
      <c r="E26" s="495"/>
      <c r="F26" s="769" t="str">
        <f>+表紙!F49</f>
        <v>東京都中央区大伝馬町10番6号（横浜市管轄）</v>
      </c>
      <c r="G26" s="770"/>
      <c r="H26" s="770"/>
      <c r="I26" s="770"/>
      <c r="J26" s="770"/>
      <c r="K26" s="770"/>
      <c r="L26" s="126" t="s">
        <v>172</v>
      </c>
      <c r="M26" s="222"/>
      <c r="N26" s="773" t="str">
        <f>IF(+表紙!N49="","",+表紙!N49)</f>
        <v>06-6222-5093</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総合工事業</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527</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t="str">
        <f>+表紙!F59</f>
        <v>　327人</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9737</v>
      </c>
      <c r="I40" s="240" t="s">
        <v>4</v>
      </c>
      <c r="J40" s="473" t="s">
        <v>324</v>
      </c>
      <c r="K40" s="474"/>
      <c r="L40" s="475"/>
      <c r="M40" s="786">
        <f>+表紙!M63</f>
        <v>9737</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f>+表紙!M64</f>
        <v>7</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9737</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B1:BJ76"/>
  <sheetViews>
    <sheetView showGridLines="0" zoomScaleNormal="100" workbookViewId="0">
      <selection activeCell="H24" sqref="H24:I24"/>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株式会社森組　東京本店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9300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9300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v>0</v>
      </c>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v>0</v>
      </c>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9300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株式会社森組　東京本店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株式会社森組　東京本店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株式会社森組　東京本店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C000"/>
    <pageSetUpPr fitToPage="1"/>
  </sheetPr>
  <dimension ref="B1:BJ76"/>
  <sheetViews>
    <sheetView showGridLines="0" tabSelected="1" zoomScaleNormal="100" workbookViewId="0">
      <selection activeCell="AU21" sqref="AU2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株式会社森組　東京本店　</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11.2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11.2</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0.5</v>
      </c>
      <c r="E24" s="629"/>
      <c r="F24" s="629"/>
      <c r="G24" s="194" t="s">
        <v>198</v>
      </c>
      <c r="H24" s="607">
        <f>+F12</f>
        <v>11.2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11.2</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11.2</v>
      </c>
      <c r="Q27" s="612"/>
      <c r="R27" s="612"/>
      <c r="S27" s="612"/>
      <c r="T27" s="44" t="s">
        <v>38</v>
      </c>
      <c r="U27" s="64"/>
      <c r="V27" s="64"/>
      <c r="Y27" s="62" t="s">
        <v>39</v>
      </c>
      <c r="Z27" s="65"/>
      <c r="AH27" s="53"/>
      <c r="AI27" s="53"/>
      <c r="AJ27" s="53"/>
      <c r="AK27" s="53"/>
      <c r="AL27" s="575">
        <f>+AH18+P27</f>
        <v>11.2</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11.2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0.5</v>
      </c>
      <c r="E29" s="629"/>
      <c r="F29" s="629"/>
      <c r="G29" s="194" t="s">
        <v>198</v>
      </c>
      <c r="H29" s="607">
        <f>+AL27</f>
        <v>11.2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0.5</v>
      </c>
      <c r="E30" s="629"/>
      <c r="F30" s="629"/>
      <c r="G30" s="194" t="s">
        <v>198</v>
      </c>
      <c r="H30" s="607">
        <f>+AL30</f>
        <v>11.2</v>
      </c>
      <c r="I30" s="608"/>
      <c r="J30" s="194" t="s">
        <v>198</v>
      </c>
      <c r="M30" s="581"/>
      <c r="P30" s="56"/>
      <c r="R30" s="611">
        <f>+ROUND(AA28,1)+ROUND(AA29,1)+ROUND(AA30,1)</f>
        <v>11.2</v>
      </c>
      <c r="S30" s="612"/>
      <c r="T30" s="612"/>
      <c r="U30" s="612"/>
      <c r="V30" s="44" t="s">
        <v>16</v>
      </c>
      <c r="Y30" s="613" t="s">
        <v>186</v>
      </c>
      <c r="Z30" s="614"/>
      <c r="AA30" s="569"/>
      <c r="AB30" s="570"/>
      <c r="AC30" s="570"/>
      <c r="AD30" s="570"/>
      <c r="AE30" s="570"/>
      <c r="AF30" s="44" t="s">
        <v>13</v>
      </c>
      <c r="AL30" s="561">
        <v>11.2</v>
      </c>
      <c r="AM30" s="562"/>
      <c r="AN30" s="562"/>
      <c r="AO30" s="562"/>
      <c r="AP30" s="52" t="s">
        <v>13</v>
      </c>
      <c r="AS30" s="606"/>
      <c r="AT30" s="603"/>
      <c r="AU30" s="603"/>
      <c r="AV30" s="604"/>
      <c r="AW30" s="405"/>
    </row>
    <row r="31" spans="2:51" ht="27" customHeight="1" thickTop="1" thickBot="1">
      <c r="B31" s="640" t="s">
        <v>226</v>
      </c>
      <c r="C31" s="641"/>
      <c r="D31" s="629">
        <v>0.5</v>
      </c>
      <c r="E31" s="629"/>
      <c r="F31" s="629"/>
      <c r="G31" s="194" t="s">
        <v>198</v>
      </c>
      <c r="H31" s="607">
        <f>+AS24</f>
        <v>11.2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100</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tabColor rgb="FFFFC000"/>
    <pageSetUpPr fitToPage="1"/>
  </sheetPr>
  <dimension ref="B1:BJ76"/>
  <sheetViews>
    <sheetView showGridLines="0"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株式会社森組　東京本店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0.5</v>
      </c>
      <c r="E24" s="629"/>
      <c r="F24" s="629"/>
      <c r="G24" s="194" t="s">
        <v>198</v>
      </c>
      <c r="H24" s="607">
        <f>+F12</f>
        <v>0.3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0.3</v>
      </c>
      <c r="Q27" s="612"/>
      <c r="R27" s="612"/>
      <c r="S27" s="612"/>
      <c r="T27" s="44" t="s">
        <v>38</v>
      </c>
      <c r="U27" s="64"/>
      <c r="V27" s="64"/>
      <c r="Y27" s="62" t="s">
        <v>39</v>
      </c>
      <c r="Z27" s="65"/>
      <c r="AH27" s="53"/>
      <c r="AI27" s="53"/>
      <c r="AJ27" s="53"/>
      <c r="AK27" s="53"/>
      <c r="AL27" s="575">
        <f>+AH18+P27</f>
        <v>0.3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0.5</v>
      </c>
      <c r="E29" s="629"/>
      <c r="F29" s="629"/>
      <c r="G29" s="194" t="s">
        <v>198</v>
      </c>
      <c r="H29" s="607">
        <f>+AL27</f>
        <v>0.3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0.5</v>
      </c>
      <c r="E30" s="629"/>
      <c r="F30" s="629"/>
      <c r="G30" s="194" t="s">
        <v>198</v>
      </c>
      <c r="H30" s="607">
        <f>+AL30</f>
        <v>0.3</v>
      </c>
      <c r="I30" s="608"/>
      <c r="J30" s="194" t="s">
        <v>198</v>
      </c>
      <c r="M30" s="581"/>
      <c r="P30" s="56"/>
      <c r="R30" s="611">
        <f>+ROUND(AA28,1)+ROUND(AA29,1)+ROUND(AA30,1)</f>
        <v>0.3</v>
      </c>
      <c r="S30" s="612"/>
      <c r="T30" s="612"/>
      <c r="U30" s="612"/>
      <c r="V30" s="44" t="s">
        <v>16</v>
      </c>
      <c r="Y30" s="613" t="s">
        <v>186</v>
      </c>
      <c r="Z30" s="614"/>
      <c r="AA30" s="569"/>
      <c r="AB30" s="570"/>
      <c r="AC30" s="570"/>
      <c r="AD30" s="570"/>
      <c r="AE30" s="570"/>
      <c r="AF30" s="44" t="s">
        <v>13</v>
      </c>
      <c r="AL30" s="561">
        <v>0.3</v>
      </c>
      <c r="AM30" s="562"/>
      <c r="AN30" s="562"/>
      <c r="AO30" s="562"/>
      <c r="AP30" s="52" t="s">
        <v>13</v>
      </c>
      <c r="AS30" s="606"/>
      <c r="AT30" s="603"/>
      <c r="AU30" s="603"/>
      <c r="AV30" s="604"/>
      <c r="AW30" s="405"/>
    </row>
    <row r="31" spans="2:49" ht="27" customHeight="1" thickTop="1" thickBot="1">
      <c r="B31" s="640" t="s">
        <v>226</v>
      </c>
      <c r="C31" s="641"/>
      <c r="D31" s="629">
        <v>0.5</v>
      </c>
      <c r="E31" s="629"/>
      <c r="F31" s="629"/>
      <c r="G31" s="194" t="s">
        <v>198</v>
      </c>
      <c r="H31" s="607">
        <f>+AS24</f>
        <v>0.3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FFC000"/>
    <pageSetUpPr fitToPage="1"/>
  </sheetPr>
  <dimension ref="B1:BJ76"/>
  <sheetViews>
    <sheetView showGridLines="0"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株式会社森組　東京本店　</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13.5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v>
      </c>
      <c r="E24" s="629"/>
      <c r="F24" s="629"/>
      <c r="G24" s="194" t="s">
        <v>198</v>
      </c>
      <c r="H24" s="607">
        <f>+F12</f>
        <v>13.5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13.5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13.5</v>
      </c>
      <c r="Q27" s="612"/>
      <c r="R27" s="612"/>
      <c r="S27" s="612"/>
      <c r="T27" s="44" t="s">
        <v>38</v>
      </c>
      <c r="U27" s="64"/>
      <c r="V27" s="64"/>
      <c r="Y27" s="62" t="s">
        <v>39</v>
      </c>
      <c r="Z27" s="65"/>
      <c r="AH27" s="53"/>
      <c r="AI27" s="53"/>
      <c r="AJ27" s="53"/>
      <c r="AK27" s="53"/>
      <c r="AL27" s="575">
        <f>+AH18+P27</f>
        <v>13.5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13.5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v>
      </c>
      <c r="E29" s="629"/>
      <c r="F29" s="629"/>
      <c r="G29" s="194" t="s">
        <v>198</v>
      </c>
      <c r="H29" s="607">
        <f>+AL27</f>
        <v>13.5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3</v>
      </c>
      <c r="E30" s="629"/>
      <c r="F30" s="629"/>
      <c r="G30" s="194" t="s">
        <v>198</v>
      </c>
      <c r="H30" s="607">
        <f>+AL30</f>
        <v>0</v>
      </c>
      <c r="I30" s="608"/>
      <c r="J30" s="194" t="s">
        <v>198</v>
      </c>
      <c r="M30" s="581"/>
      <c r="P30" s="56"/>
      <c r="R30" s="611">
        <f>+ROUND(AA28,1)+ROUND(AA29,1)+ROUND(AA30,1)</f>
        <v>13.5</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3</v>
      </c>
      <c r="E31" s="629"/>
      <c r="F31" s="629"/>
      <c r="G31" s="194" t="s">
        <v>198</v>
      </c>
      <c r="H31" s="607">
        <f>+AS24</f>
        <v>13.5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2025-06-06T04:54:56Z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