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W49" i="94"/>
  <c r="M49" i="94"/>
  <c r="F12" i="89"/>
  <c r="H24" i="89" s="1"/>
  <c r="Y18" i="91"/>
  <c r="P16" i="91" s="1"/>
  <c r="X58" i="94" s="1"/>
  <c r="H31" i="87" l="1"/>
  <c r="N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<sst xmlns="http://schemas.openxmlformats.org/spreadsheetml/2006/main" count="3305" uniqueCount="472">
  <si>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</si>
  <si>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</si>
  <si>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</si>
  <si>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</si>
  <si>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</si>
  <si>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</si>
  <si>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</si>
  <si>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</si>
  <si>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</si>
  <si>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</si>
  <si>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</si>
  <si>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</si>
  <si>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</si>
  <si>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</si>
  <si>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</si>
  <si>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</si>
  <si>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</si>
  <si>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</si>
  <si>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</si>
  <si>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</si>
  <si>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</si>
  <si>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</si>
  <si>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</si>
  <si>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</si>
  <si>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</si>
  <si>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</si>
  <si>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</si>
  <si>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</si>
  <si>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</si>
  <si>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</si>
  <si>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</si>
  <si>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</si>
  <si>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</si>
  <si>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</si>
  <si>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</si>
  <si>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</si>
  <si>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</si>
  <si>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</si>
  <si>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</si>
  <si>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</si>
  <si>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</si>
  <si>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</si>
  <si>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</si>
  <si>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</si>
  <si>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</si>
  <si>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</si>
  <si>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</si>
  <si>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</si>
  <si>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</si>
  <si>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</si>
  <si>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</si>
  <si>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</si>
  <si>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</si>
  <si>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</si>
  <si>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</si>
  <si>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</si>
  <si>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</si>
  <si>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</si>
  <si>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</si>
  <si>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</si>
  <si>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</si>
  <si>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</si>
  <si>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</si>
  <si>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</si>
  <si>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</si>
  <si>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</si>
  <si>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</si>
  <si>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</si>
  <si>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</si>
  <si>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</si>
  <si>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</si>
  <si>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</si>
  <si>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</si>
  <si>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</si>
  <si>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</si>
  <si>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</si>
  <si>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</si>
  <si>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</si>
  <si>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</si>
  <si>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</si>
  <si>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</si>
  <si>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</si>
  <si>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</si>
  <si>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</si>
  <si>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</si>
  <si>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</si>
  <si>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</si>
  <si>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</si>
  <si>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</si>
  <si>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</si>
  <si>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</si>
  <si>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</si>
  <si>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</si>
  <si>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</si>
  <si>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</si>
  <si>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</si>
  <si>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</si>
  <si>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</si>
  <si>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</si>
  <si>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</si>
  <si>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</si>
  <si>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</si>
  <si>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</si>
  <si>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</si>
  <si>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</si>
  <si>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</si>
  <si>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</si>
  <si>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</si>
  <si>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</si>
  <si>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</si>
  <si>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</si>
  <si>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</si>
  <si>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</si>
  <si>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</si>
  <si>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</si>
  <si>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</si>
  <si>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</si>
  <si>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</si>
  <si>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</si>
  <si>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</si>
  <si>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</si>
  <si>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</si>
  <si>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</si>
  <si>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</si>
  <si>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</si>
  <si>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</si>
  <si>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</si>
  <si>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</si>
  <si>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</si>
  <si>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</si>
  <si>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</si>
  <si>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</si>
  <si>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</si>
  <si>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</si>
  <si>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</si>
  <si>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</si>
  <si>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</si>
  <si>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</si>
  <si>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</si>
  <si>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</si>
  <si>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</si>
  <si>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</si>
  <si>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</si>
  <si>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</si>
  <si>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</si>
  <si>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</si>
  <si>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</si>
  <si>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</si>
  <si>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</si>
  <si>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</si>
  <si>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</si>
  <si>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</si>
  <si>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</si>
  <si>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</si>
  <si>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</si>
  <si>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</si>
  <si>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</si>
  <si>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</si>
  <si>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</si>
  <si>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</si>
  <si>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</si>
  <si>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</si>
  <si>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</si>
  <si>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</si>
  <si>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</si>
  <si>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</si>
  <si>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</si>
  <si>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</si>
  <si>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</si>
  <si>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</si>
  <si>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</si>
  <si>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</si>
  <si>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</si>
  <si>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</si>
  <si>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</si>
  <si>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</si>
  <si>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</si>
  <si>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</si>
  <si>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</si>
  <si>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</si>
  <si>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</si>
  <si>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</si>
  <si>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</si>
  <si>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</si>
  <si>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</si>
  <si>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</si>
  <si>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</si>
  <si>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</si>
  <si>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</si>
  <si>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</si>
  <si>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</si>
  <si>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</si>
  <si>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</si>
  <si>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</si>
  <si>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</si>
  <si>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</si>
  <si>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</si>
  <si>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</si>
  <si>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</si>
  <si>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</si>
  <si>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</si>
  <si>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</si>
  <si>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</si>
  <si>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</si>
  <si>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</si>
  <si>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</si>
  <si>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</si>
  <si>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</si>
  <si>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</si>
  <si>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</si>
  <si>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</si>
  <si>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</si>
  <si>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</si>
  <si>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</si>
  <si>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</si>
  <si>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</si>
  <si>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</si>
  <si>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</si>
  <si>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</si>
  <si>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</si>
  <si>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</si>
  <si>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</si>
  <si>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</si>
  <si>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</si>
  <si>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</si>
  <si>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</si>
  <si>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</si>
  <si>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</si>
  <si>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</si>
  <si>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</si>
  <si>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</si>
  <si>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</si>
  <si>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</si>
  <si>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</si>
  <si>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</si>
  <si>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</si>
  <si>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</si>
  <si>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</si>
  <si>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</si>
  <si>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</si>
  <si>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</si>
  <si>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</si>
  <si>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</si>
  <si>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</si>
  <si>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</si>
  <si>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</si>
  <si>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</si>
  <si>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</si>
  <si>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</si>
  <si>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</si>
  <si>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</si>
  <si>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</si>
  <si>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</si>
  <si>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</si>
  <si>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</si>
  <si>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</si>
  <si>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</si>
  <si>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</si>
  <si>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</si>
  <si>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</si>
  <si>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</si>
  <si>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</si>
  <si>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</si>
  <si>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</si>
  <si>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</si>
  <si>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</si>
  <si>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</si>
  <si>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</si>
  <si>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</si>
  <si>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</si>
  <si>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</si>
  <si>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</si>
  <si>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</si>
  <si>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</si>
  <si>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</si>
  <si>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</si>
  <si>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</si>
  <si>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</si>
  <si>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</si>
  <si>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</si>
  <si>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</si>
  <si>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</si>
  <si>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</si>
  <si>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</si>
  <si>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</si>
  <si>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</si>
  <si>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</si>
  <si>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</si>
  <si>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</si>
  <si>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</si>
  <si>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</si>
  <si>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</si>
  <si>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</si>
  <si>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</si>
  <si>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</si>
  <si>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</si>
  <si>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</si>
  <si>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</si>
  <si>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</si>
  <si>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</si>
  <si>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</si>
  <si>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</si>
  <si>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</si>
  <si>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</si>
  <si>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</si>
  <si>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</si>
  <si>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</si>
  <si>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</si>
  <si>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</si>
  <si>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</si>
  <si>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</si>
  <si>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</si>
  <si>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</si>
  <si>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</si>
  <si>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</si>
  <si>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</si>
  <si>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</si>
  <si>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</si>
  <si>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</si>
  <si>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</si>
  <si>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</si>
  <si>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</si>
  <si>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</si>
  <si>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</si>
  <si>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</si>
  <si>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</si>
  <si>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</si>
  <si>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</si>
  <si>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</si>
  <si>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</si>
  <si>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</si>
  <si>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</si>
  <si>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</si>
  <si>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</si>
  <si>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</si>
  <si>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</si>
  <si>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</si>
  <si>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</si>
  <si>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</si>
  <si>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</si>
  <si>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</si>
  <si>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</si>
  <si>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</si>
  <si>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</si>
  <si>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</si>
  <si>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</si>
  <si>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</si>
  <si>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</si>
  <si>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</si>
  <si>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</si>
  <si>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</si>
  <si>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</si>
  <si>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</si>
  <si>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</si>
  <si>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</si>
  <si>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</si>
  <si>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</si>
  <si>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</si>
  <si>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</si>
  <si>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</si>
  <si>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</si>
  <si>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</si>
  <si>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</si>
  <si>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</si>
  <si>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</si>
  <si>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</si>
  <si>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</si>
  <si>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</si>
  <si>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</si>
  <si>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</si>
  <si>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</si>
  <si>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</si>
  <si>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</si>
  <si>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</si>
  <si>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</si>
  <si>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</si>
  <si>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</si>
  <si>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</si>
  <si>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</si>
  <si>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</si>
  <si>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</si>
  <si>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</si>
  <si>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</si>
  <si>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</si>
  <si>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</si>
  <si>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</si>
  <si>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</si>
  <si>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</si>
  <si>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</si>
  <si>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</si>
  <si>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</si>
  <si>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</si>
  <si>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</si>
  <si>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</si>
  <si>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</si>
  <si>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</si>
  <si>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</si>
  <si>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</si>
  <si>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</si>
  <si>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</si>
  <si>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</si>
  <si>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</si>
  <si>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</si>
  <si>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</si>
  <si>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</si>
  <si>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</si>
  <si>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</si>
  <si>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</si>
  <si>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</si>
  <si>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</si>
  <si>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</si>
  <si>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</si>
  <si>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</si>
  <si>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</si>
  <si>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</si>
  <si>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</si>
  <si>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</si>
  <si>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</si>
  <si>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</si>
  <si>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</si>
  <si>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</si>
  <si>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</si>
  <si>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</si>
  <si>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</si>
  <si>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</si>
  <si>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</si>
  <si>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</si>
  <si>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</si>
  <si>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</si>
  <si>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</si>
  <si>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</si>
  <si>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</si>
  <si>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</si>
  <si>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</si>
  <si>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</si>
  <si>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</si>
  <si>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</si>
  <si>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</si>
  <si>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</si>
  <si>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</si>
  <si>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</si>
  <si>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</si>
  <si>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</si>
  <si>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</si>
  <si>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</si>
  <si>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</si>
  <si>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</si>
  <si>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</si>
  <si>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</si>
  <si>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</si>
  <si>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</si>
  <si>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</si>
  <si>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</si>
  <si>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</si>
  <si>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</si>
  <si>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</si>
  <si>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</si>
  <si>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</si>
  <si>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</si>
  <si>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</si>
  <si>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</si>
  <si>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</si>
  <si>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</si>
  <si>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 年 6 月 30 日</t>
    <phoneticPr fontId="3"/>
  </si>
  <si>
    <t>東京都台東区北上野２丁目８番７号</t>
    <phoneticPr fontId="3"/>
  </si>
  <si>
    <t>株式会社アサノ大成基礎エンジニアリング
建設事業部　事業部長　　伊東　高士</t>
    <phoneticPr fontId="3"/>
  </si>
  <si>
    <t>03-5246-4163</t>
    <phoneticPr fontId="3"/>
  </si>
  <si>
    <t xml:space="preserve">  株式会社アサノ大成基礎エンジニアリング　建設事業部</t>
    <phoneticPr fontId="3"/>
  </si>
  <si>
    <t xml:space="preserve">  東京都台東区北上野２丁目８番７号</t>
    <phoneticPr fontId="3"/>
  </si>
  <si>
    <t>解体工事</t>
    <phoneticPr fontId="3"/>
  </si>
  <si>
    <t>30名</t>
    <rPh sb="2" eb="3">
      <t>メイ</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</si>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</sst>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59" zoomScaleNormal="100" zoomScaleSheetLayoutView="100" workbookViewId="0"/>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471</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463</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466</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467</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2944</v>
      </c>
      <c r="N48" s="507"/>
      <c r="O48" s="508"/>
    </row>
    <row r="49" spans="3:21" ht="18" customHeight="1">
      <c r="C49" s="457" t="s">
        <v>11</v>
      </c>
      <c r="D49" s="489"/>
      <c r="E49" s="490"/>
      <c r="F49" s="476" t="s">
        <v>468</v>
      </c>
      <c r="G49" s="477"/>
      <c r="H49" s="477"/>
      <c r="I49" s="477"/>
      <c r="J49" s="477"/>
      <c r="K49" s="477"/>
      <c r="L49" s="126" t="s">
        <v>172</v>
      </c>
      <c r="M49" s="386"/>
      <c r="N49" s="509" t="s">
        <v>466</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313</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t="s">
        <v>470</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2521.1999999999998</v>
      </c>
      <c r="I63" s="240" t="s">
        <v>4</v>
      </c>
      <c r="J63" s="525" t="s">
        <v>324</v>
      </c>
      <c r="K63" s="526"/>
      <c r="L63" s="527"/>
      <c r="M63" s="523">
        <f>+別紙!AA14</f>
        <v>2521.1999999999998</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545.4</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2521.1999999999998</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7"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A13"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株式会社アサノ大成基礎エンジニアリング　建設事業部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30.5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30.5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30.5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30.5</v>
      </c>
      <c r="Q27" s="633"/>
      <c r="R27" s="633"/>
      <c r="S27" s="633"/>
      <c r="T27" s="44" t="s">
        <v>38</v>
      </c>
      <c r="U27" s="64"/>
      <c r="V27" s="64"/>
      <c r="Y27" s="62" t="s">
        <v>39</v>
      </c>
      <c r="Z27" s="65"/>
      <c r="AH27" s="53"/>
      <c r="AI27" s="53"/>
      <c r="AJ27" s="53"/>
      <c r="AK27" s="53"/>
      <c r="AL27" s="603">
        <f>+AH18+P27</f>
        <v>30.5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30.5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30.5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1</v>
      </c>
      <c r="I30" s="574"/>
      <c r="J30" s="194" t="s">
        <v>198</v>
      </c>
      <c r="M30" s="582"/>
      <c r="P30" s="56"/>
      <c r="R30" s="587">
        <f>+ROUND(AA28,1)+ROUND(AA29,1)+ROUND(AA30,1)</f>
        <v>30.5</v>
      </c>
      <c r="S30" s="633"/>
      <c r="T30" s="633"/>
      <c r="U30" s="633"/>
      <c r="V30" s="44" t="s">
        <v>16</v>
      </c>
      <c r="Y30" s="588" t="s">
        <v>186</v>
      </c>
      <c r="Z30" s="589"/>
      <c r="AA30" s="629"/>
      <c r="AB30" s="630"/>
      <c r="AC30" s="630"/>
      <c r="AD30" s="630"/>
      <c r="AE30" s="630"/>
      <c r="AF30" s="44" t="s">
        <v>13</v>
      </c>
      <c r="AL30" s="606">
        <v>1</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30.5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株式会社アサノ大成基礎エンジニアリング　建設事業部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株式会社アサノ大成基礎エンジニアリング　建設事業部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株式会社アサノ大成基礎エンジニアリング　建設事業部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5"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株式会社アサノ大成基礎エンジニアリング　建設事業部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0.6</v>
      </c>
      <c r="Q27" s="633"/>
      <c r="R27" s="633"/>
      <c r="S27" s="633"/>
      <c r="T27" s="44" t="s">
        <v>38</v>
      </c>
      <c r="U27" s="64"/>
      <c r="V27" s="64"/>
      <c r="Y27" s="62" t="s">
        <v>39</v>
      </c>
      <c r="Z27" s="65"/>
      <c r="AH27" s="53"/>
      <c r="AI27" s="53"/>
      <c r="AJ27" s="53"/>
      <c r="AK27" s="53"/>
      <c r="AL27" s="603">
        <f>+AH18+P27</f>
        <v>0.6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0.6</v>
      </c>
      <c r="I30" s="574"/>
      <c r="J30" s="194" t="s">
        <v>198</v>
      </c>
      <c r="M30" s="582"/>
      <c r="P30" s="56"/>
      <c r="R30" s="587">
        <f>+ROUND(AA28,1)+ROUND(AA29,1)+ROUND(AA30,1)</f>
        <v>0.6</v>
      </c>
      <c r="S30" s="633"/>
      <c r="T30" s="633"/>
      <c r="U30" s="633"/>
      <c r="V30" s="44" t="s">
        <v>16</v>
      </c>
      <c r="Y30" s="588" t="s">
        <v>186</v>
      </c>
      <c r="Z30" s="589"/>
      <c r="AA30" s="629"/>
      <c r="AB30" s="630"/>
      <c r="AC30" s="630"/>
      <c r="AD30" s="630"/>
      <c r="AE30" s="630"/>
      <c r="AF30" s="44" t="s">
        <v>13</v>
      </c>
      <c r="AL30" s="606">
        <v>0.6</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5"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株式会社アサノ大成基礎エンジニアリング　建設事業部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21.8</v>
      </c>
      <c r="E24" s="584"/>
      <c r="F24" s="584"/>
      <c r="G24" s="194" t="s">
        <v>198</v>
      </c>
      <c r="H24" s="573">
        <f>+F12</f>
        <v>8.1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8.1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8.1</v>
      </c>
      <c r="Q27" s="633"/>
      <c r="R27" s="633"/>
      <c r="S27" s="633"/>
      <c r="T27" s="44" t="s">
        <v>38</v>
      </c>
      <c r="U27" s="64"/>
      <c r="V27" s="64"/>
      <c r="Y27" s="62" t="s">
        <v>39</v>
      </c>
      <c r="Z27" s="65"/>
      <c r="AH27" s="53"/>
      <c r="AI27" s="53"/>
      <c r="AJ27" s="53"/>
      <c r="AK27" s="53"/>
      <c r="AL27" s="603">
        <f>+AH18+P27</f>
        <v>8.1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21.8</v>
      </c>
      <c r="E29" s="584"/>
      <c r="F29" s="584"/>
      <c r="G29" s="194" t="s">
        <v>198</v>
      </c>
      <c r="H29" s="573">
        <f>+AL27</f>
        <v>8.1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8.1</v>
      </c>
      <c r="I30" s="574"/>
      <c r="J30" s="194" t="s">
        <v>198</v>
      </c>
      <c r="M30" s="582"/>
      <c r="P30" s="56"/>
      <c r="R30" s="587">
        <f>+ROUND(AA28,1)+ROUND(AA29,1)+ROUND(AA30,1)</f>
        <v>8.1</v>
      </c>
      <c r="S30" s="633"/>
      <c r="T30" s="633"/>
      <c r="U30" s="633"/>
      <c r="V30" s="44" t="s">
        <v>16</v>
      </c>
      <c r="Y30" s="588" t="s">
        <v>186</v>
      </c>
      <c r="Z30" s="589"/>
      <c r="AA30" s="629"/>
      <c r="AB30" s="630"/>
      <c r="AC30" s="630"/>
      <c r="AD30" s="630"/>
      <c r="AE30" s="630"/>
      <c r="AF30" s="44" t="s">
        <v>13</v>
      </c>
      <c r="AL30" s="606">
        <v>8.1</v>
      </c>
      <c r="AM30" s="607"/>
      <c r="AN30" s="607"/>
      <c r="AO30" s="607"/>
      <c r="AP30" s="52" t="s">
        <v>13</v>
      </c>
      <c r="AS30" s="625"/>
      <c r="AT30" s="622"/>
      <c r="AU30" s="622"/>
      <c r="AV30" s="623"/>
      <c r="AW30" s="405"/>
    </row>
    <row r="31" spans="2:49" ht="27" customHeight="1" thickTop="1" thickBot="1">
      <c r="B31" s="560" t="s">
        <v>226</v>
      </c>
      <c r="C31" s="561"/>
      <c r="D31" s="584">
        <v>21.8</v>
      </c>
      <c r="E31" s="584"/>
      <c r="F31" s="584"/>
      <c r="G31" s="194" t="s">
        <v>198</v>
      </c>
      <c r="H31" s="573">
        <f>+AS24</f>
        <v>8.1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株式会社アサノ大成基礎エンジニアリング　建設事業部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5"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株式会社アサノ大成基礎エンジニアリング　建設事業部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14313.6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14313.6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14313.6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14313.6</v>
      </c>
      <c r="Q27" s="633"/>
      <c r="R27" s="633"/>
      <c r="S27" s="633"/>
      <c r="T27" s="44" t="s">
        <v>38</v>
      </c>
      <c r="U27" s="64"/>
      <c r="V27" s="64"/>
      <c r="Y27" s="62" t="s">
        <v>39</v>
      </c>
      <c r="Z27" s="65"/>
      <c r="AH27" s="53"/>
      <c r="AI27" s="53"/>
      <c r="AJ27" s="53"/>
      <c r="AK27" s="53"/>
      <c r="AL27" s="603">
        <f>+AH18+P27</f>
        <v>14313.6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14313.6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14313.6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2808.6</v>
      </c>
      <c r="I30" s="574"/>
      <c r="J30" s="194" t="s">
        <v>198</v>
      </c>
      <c r="M30" s="582"/>
      <c r="P30" s="56"/>
      <c r="R30" s="587">
        <f>+ROUND(AA28,1)+ROUND(AA29,1)+ROUND(AA30,1)</f>
        <v>14313.6</v>
      </c>
      <c r="S30" s="633"/>
      <c r="T30" s="633"/>
      <c r="U30" s="633"/>
      <c r="V30" s="44" t="s">
        <v>16</v>
      </c>
      <c r="Y30" s="588" t="s">
        <v>186</v>
      </c>
      <c r="Z30" s="589"/>
      <c r="AA30" s="629"/>
      <c r="AB30" s="630"/>
      <c r="AC30" s="630"/>
      <c r="AD30" s="630"/>
      <c r="AE30" s="630"/>
      <c r="AF30" s="44" t="s">
        <v>13</v>
      </c>
      <c r="AL30" s="606">
        <v>2808.6</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14313.6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株式会社アサノ大成基礎エンジニアリング　建設事業部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株式会社アサノ大成基礎エンジニアリング　建設事業部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9"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 xml:space="preserve">  株式会社アサノ大成基礎エンジニアリング　建設事業部</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株式会社アサノ大成基礎エンジニアリング　建設事業部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9"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株式会社アサノ大成基礎エンジニアリング　建設事業部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159.19999999999999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2496.6</v>
      </c>
      <c r="E24" s="584"/>
      <c r="F24" s="584"/>
      <c r="G24" s="194" t="s">
        <v>198</v>
      </c>
      <c r="H24" s="573">
        <f>+F12</f>
        <v>159.19999999999999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96.7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159.19999999999999</v>
      </c>
      <c r="Q27" s="633"/>
      <c r="R27" s="633"/>
      <c r="S27" s="633"/>
      <c r="T27" s="44" t="s">
        <v>38</v>
      </c>
      <c r="U27" s="64"/>
      <c r="V27" s="64"/>
      <c r="Y27" s="62" t="s">
        <v>39</v>
      </c>
      <c r="Z27" s="65"/>
      <c r="AH27" s="53"/>
      <c r="AI27" s="53"/>
      <c r="AJ27" s="53"/>
      <c r="AK27" s="53"/>
      <c r="AL27" s="603">
        <f>+AH18+P27</f>
        <v>159.19999999999999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96.7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2496.6</v>
      </c>
      <c r="E29" s="584"/>
      <c r="F29" s="584"/>
      <c r="G29" s="194" t="s">
        <v>198</v>
      </c>
      <c r="H29" s="573">
        <f>+AL27</f>
        <v>159.19999999999999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542.6</v>
      </c>
      <c r="E30" s="584"/>
      <c r="F30" s="584"/>
      <c r="G30" s="194" t="s">
        <v>198</v>
      </c>
      <c r="H30" s="573">
        <f>+AL30</f>
        <v>151.19999999999999</v>
      </c>
      <c r="I30" s="574"/>
      <c r="J30" s="194" t="s">
        <v>198</v>
      </c>
      <c r="M30" s="582"/>
      <c r="P30" s="56"/>
      <c r="R30" s="587">
        <f>+ROUND(AA28,1)+ROUND(AA29,1)+ROUND(AA30,1)</f>
        <v>96.7</v>
      </c>
      <c r="S30" s="633"/>
      <c r="T30" s="633"/>
      <c r="U30" s="633"/>
      <c r="V30" s="44" t="s">
        <v>16</v>
      </c>
      <c r="Y30" s="588" t="s">
        <v>186</v>
      </c>
      <c r="Z30" s="589"/>
      <c r="AA30" s="629"/>
      <c r="AB30" s="630"/>
      <c r="AC30" s="630"/>
      <c r="AD30" s="630"/>
      <c r="AE30" s="630"/>
      <c r="AF30" s="44" t="s">
        <v>13</v>
      </c>
      <c r="AL30" s="606">
        <v>151.19999999999999</v>
      </c>
      <c r="AM30" s="607"/>
      <c r="AN30" s="607"/>
      <c r="AO30" s="607"/>
      <c r="AP30" s="52" t="s">
        <v>13</v>
      </c>
      <c r="AS30" s="625"/>
      <c r="AT30" s="622"/>
      <c r="AU30" s="622"/>
      <c r="AV30" s="623"/>
      <c r="AW30" s="405"/>
    </row>
    <row r="31" spans="2:49" ht="27" customHeight="1" thickTop="1" thickBot="1">
      <c r="B31" s="560" t="s">
        <v>226</v>
      </c>
      <c r="C31" s="561"/>
      <c r="D31" s="584">
        <v>2496.6</v>
      </c>
      <c r="E31" s="584"/>
      <c r="F31" s="584"/>
      <c r="G31" s="194" t="s">
        <v>198</v>
      </c>
      <c r="H31" s="573">
        <f>+AS24</f>
        <v>96.7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62.5</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A2" zoomScale="70" zoomScaleNormal="70" workbookViewId="0">
      <selection activeCell="N9" sqref="N9"/>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 xml:space="preserve">  株式会社アサノ大成基礎エンジニアリング　建設事業部</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t="str">
        <f>IF(OR(ｶ.廃ﾌﾟﾗ類!D24&gt;0,ｶ.廃ﾌﾟﾗ類!D24&lt;0),ｶ.廃ﾌﾟﾗ類!D24,IF(L$19&gt;0,"0",0))</f>
        <v>0</v>
      </c>
      <c r="M9" s="319">
        <f>IF(OR(ｷ.紙くず!D24&gt;0,ｷ.紙くず!D24&lt;0),ｷ.紙くず!D24,IF(M$19&gt;0,"0",0))</f>
        <v>0</v>
      </c>
      <c r="N9" s="319">
        <f>IF(OR(ｸ.木くず!D24&gt;0,ｸ.木くず!D24&lt;0),ｸ.木くず!D24,IF(N$19&gt;0,"0",0))</f>
        <v>2.8</v>
      </c>
      <c r="O9" s="319" t="str">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t="str">
        <f>IF(OR(ｽ.金属くず!D24&gt;0,ｽ.金属くず!D24&lt;0),ｽ.金属くず!D24,IF(S$19&gt;0,"0",0))</f>
        <v>0</v>
      </c>
      <c r="T9" s="319">
        <f>IF(OR(ｾ.ｶﾞﾗｽ･ｺﾝｸﾘ･陶磁器くず!D24&gt;0,ｾ.ｶﾞﾗｽ･ｺﾝｸﾘ･陶磁器くず!D24&lt;0),ｾ.ｶﾞﾗｽ･ｺﾝｸﾘ･陶磁器くず!D24,IF(T$19&gt;0,"0",0))</f>
        <v>21.8</v>
      </c>
      <c r="U9" s="319">
        <f>IF(OR(ｿ.鉱さい!D24&gt;0,ｿ.鉱さい!D24&lt;0),ｿ.鉱さい!D24,IF(U$19&gt;0,"0",0))</f>
        <v>0</v>
      </c>
      <c r="V9" s="319" t="str">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2496.6</v>
      </c>
      <c r="AA9" s="321">
        <f>IF(SUM(G9:Z9)&gt;0,SUM(G9:Z9),IF(AA$19&gt;0,"0",0))</f>
        <v>2521.1999999999998</v>
      </c>
    </row>
    <row r="10" spans="2:27" ht="20.45" customHeight="1">
      <c r="B10" s="169" t="s">
        <v>352</v>
      </c>
      <c r="C10" s="696" t="s">
        <v>320</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t="str">
        <f>IF(OR(ｶ.廃ﾌﾟﾗ類!D29&gt;0,ｶ.廃ﾌﾟﾗ類!D29&lt;0),ｶ.廃ﾌﾟﾗ類!D29,IF(L$19&gt;0,"0",0))</f>
        <v>0</v>
      </c>
      <c r="M14" s="325">
        <f>IF(OR(ｷ.紙くず!D29&gt;0,ｷ.紙くず!D29&lt;0),ｷ.紙くず!D29,IF(M$19&gt;0,"0",0))</f>
        <v>0</v>
      </c>
      <c r="N14" s="325">
        <f>IF(OR(ｸ.木くず!D29&gt;0,ｸ.木くず!D29&lt;0),ｸ.木くず!D29,IF(N$19&gt;0,"0",0))</f>
        <v>2.8</v>
      </c>
      <c r="O14" s="325" t="str">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t="str">
        <f>IF(OR(ｽ.金属くず!D29&gt;0,ｽ.金属くず!D29&lt;0),ｽ.金属くず!D29,IF(S$19&gt;0,"0",0))</f>
        <v>0</v>
      </c>
      <c r="T14" s="325">
        <f>IF(OR(ｾ.ｶﾞﾗｽ･ｺﾝｸﾘ･陶磁器くず!D29&gt;0,ｾ.ｶﾞﾗｽ･ｺﾝｸﾘ･陶磁器くず!D29&lt;0),ｾ.ｶﾞﾗｽ･ｺﾝｸﾘ･陶磁器くず!D29,IF(T$19&gt;0,"0",0))</f>
        <v>21.8</v>
      </c>
      <c r="U14" s="325">
        <f>IF(OR(ｿ.鉱さい!D29&gt;0,ｿ.鉱さい!D29&lt;0),ｿ.鉱さい!D29,IF(U$19&gt;0,"0",0))</f>
        <v>0</v>
      </c>
      <c r="V14" s="325" t="str">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2496.6</v>
      </c>
      <c r="AA14" s="327">
        <f t="shared" si="0"/>
        <v>2521.1999999999998</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f>IF(OR(ｸ.木くず!D30&gt;0,ｸ.木くず!D30&lt;0),ｸ.木くず!D30,IF(N$19&gt;0,"0",0))</f>
        <v>2.8</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542.6</v>
      </c>
      <c r="AA15" s="327">
        <f t="shared" si="0"/>
        <v>545.4</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f>IF(OR(ｷ.紙くず!D31&gt;0,ｷ.紙くず!D31&lt;0),ｷ.紙くず!D31,IF(M$19&gt;0,"0",0))</f>
        <v>0</v>
      </c>
      <c r="N16" s="325">
        <f>IF(OR(ｸ.木くず!D31&gt;0,ｸ.木くず!D31&lt;0),ｸ.木くず!D31,IF(N$19&gt;0,"0",0))</f>
        <v>2.8</v>
      </c>
      <c r="O16" s="325" t="str">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f>IF(OR(ｾ.ｶﾞﾗｽ･ｺﾝｸﾘ･陶磁器くず!D31&gt;0,ｾ.ｶﾞﾗｽ･ｺﾝｸﾘ･陶磁器くず!D31&lt;0),ｾ.ｶﾞﾗｽ･ｺﾝｸﾘ･陶磁器くず!D31,IF(T$19&gt;0,"0",0))</f>
        <v>21.8</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2496.6</v>
      </c>
      <c r="AA16" s="327">
        <f t="shared" si="0"/>
        <v>2521.1999999999998</v>
      </c>
    </row>
    <row r="17" spans="2:27" ht="20.45" customHeight="1">
      <c r="B17" s="169"/>
      <c r="C17" s="698" t="s">
        <v>428</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0</v>
      </c>
      <c r="I19" s="331">
        <f t="shared" si="1"/>
        <v>0</v>
      </c>
      <c r="J19" s="331">
        <f t="shared" si="1"/>
        <v>0</v>
      </c>
      <c r="K19" s="331">
        <f t="shared" si="1"/>
        <v>0</v>
      </c>
      <c r="L19" s="331">
        <f t="shared" si="1"/>
        <v>21.7</v>
      </c>
      <c r="M19" s="331">
        <f t="shared" si="1"/>
        <v>0</v>
      </c>
      <c r="N19" s="331">
        <f t="shared" si="1"/>
        <v>1086.0999999999999</v>
      </c>
      <c r="O19" s="331">
        <f t="shared" si="1"/>
        <v>30.5</v>
      </c>
      <c r="P19" s="331">
        <f t="shared" si="1"/>
        <v>0</v>
      </c>
      <c r="Q19" s="331">
        <f t="shared" si="1"/>
        <v>0</v>
      </c>
      <c r="R19" s="331">
        <f t="shared" si="1"/>
        <v>0</v>
      </c>
      <c r="S19" s="331">
        <f t="shared" si="1"/>
        <v>0.6</v>
      </c>
      <c r="T19" s="331">
        <f t="shared" si="1"/>
        <v>8.1</v>
      </c>
      <c r="U19" s="331">
        <f t="shared" si="1"/>
        <v>0</v>
      </c>
      <c r="V19" s="331">
        <f t="shared" si="1"/>
        <v>14313.6</v>
      </c>
      <c r="W19" s="331">
        <f t="shared" si="1"/>
        <v>0</v>
      </c>
      <c r="X19" s="331">
        <f t="shared" si="1"/>
        <v>0</v>
      </c>
      <c r="Y19" s="331">
        <f t="shared" si="1"/>
        <v>0</v>
      </c>
      <c r="Z19" s="332">
        <f t="shared" si="1"/>
        <v>159.19999999999999</v>
      </c>
      <c r="AA19" s="333">
        <f t="shared" ref="AA19:AA25" si="2">SUM(G19:Z19)</f>
        <v>15619.800000000001</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21.7</v>
      </c>
      <c r="M41" s="367">
        <f t="shared" si="8"/>
        <v>0</v>
      </c>
      <c r="N41" s="367">
        <f t="shared" si="8"/>
        <v>1086.0999999999999</v>
      </c>
      <c r="O41" s="367">
        <f t="shared" si="8"/>
        <v>30.5</v>
      </c>
      <c r="P41" s="367">
        <f t="shared" si="8"/>
        <v>0</v>
      </c>
      <c r="Q41" s="367">
        <f t="shared" si="8"/>
        <v>0</v>
      </c>
      <c r="R41" s="367">
        <f t="shared" si="8"/>
        <v>0</v>
      </c>
      <c r="S41" s="367">
        <f t="shared" si="8"/>
        <v>0.6</v>
      </c>
      <c r="T41" s="367">
        <f t="shared" si="8"/>
        <v>8.1</v>
      </c>
      <c r="U41" s="367">
        <f t="shared" si="8"/>
        <v>0</v>
      </c>
      <c r="V41" s="367">
        <f t="shared" si="8"/>
        <v>14313.6</v>
      </c>
      <c r="W41" s="367">
        <f t="shared" si="8"/>
        <v>0</v>
      </c>
      <c r="X41" s="367">
        <f t="shared" si="8"/>
        <v>0</v>
      </c>
      <c r="Y41" s="367">
        <f t="shared" si="8"/>
        <v>0</v>
      </c>
      <c r="Z41" s="368">
        <f t="shared" si="8"/>
        <v>159.19999999999999</v>
      </c>
      <c r="AA41" s="369">
        <f t="shared" si="4"/>
        <v>15619.800000000001</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21.7</v>
      </c>
      <c r="M42" s="358">
        <f t="shared" si="9"/>
        <v>0</v>
      </c>
      <c r="N42" s="358">
        <f t="shared" si="9"/>
        <v>1086.0999999999999</v>
      </c>
      <c r="O42" s="358">
        <f t="shared" si="9"/>
        <v>30.5</v>
      </c>
      <c r="P42" s="358">
        <f t="shared" si="9"/>
        <v>0</v>
      </c>
      <c r="Q42" s="358">
        <f t="shared" si="9"/>
        <v>0</v>
      </c>
      <c r="R42" s="358">
        <f t="shared" si="9"/>
        <v>0</v>
      </c>
      <c r="S42" s="358">
        <f t="shared" si="9"/>
        <v>0.6</v>
      </c>
      <c r="T42" s="358">
        <f t="shared" si="9"/>
        <v>8.1</v>
      </c>
      <c r="U42" s="358">
        <f t="shared" si="9"/>
        <v>0</v>
      </c>
      <c r="V42" s="358">
        <f t="shared" si="9"/>
        <v>14313.6</v>
      </c>
      <c r="W42" s="358">
        <f t="shared" si="9"/>
        <v>0</v>
      </c>
      <c r="X42" s="358">
        <f t="shared" si="9"/>
        <v>0</v>
      </c>
      <c r="Y42" s="358">
        <f t="shared" si="9"/>
        <v>0</v>
      </c>
      <c r="Z42" s="359">
        <f t="shared" si="9"/>
        <v>96.7</v>
      </c>
      <c r="AA42" s="360">
        <f t="shared" si="4"/>
        <v>15557.300000000001</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21.7</v>
      </c>
      <c r="M43" s="361">
        <f>+ｷ.紙くず!$AA$28</f>
        <v>0</v>
      </c>
      <c r="N43" s="361">
        <f>+ｸ.木くず!$AA$28</f>
        <v>1086.0999999999999</v>
      </c>
      <c r="O43" s="361">
        <f>+ｹ.繊維くず!$AA$28</f>
        <v>30.5</v>
      </c>
      <c r="P43" s="361">
        <f>+ｺ.動植物性残さ!$AA$28</f>
        <v>0</v>
      </c>
      <c r="Q43" s="361">
        <f>+ｻ.動物系固形不要物!$AA$28</f>
        <v>0</v>
      </c>
      <c r="R43" s="361">
        <f>+ｼ.ｺﾞﾑくず!$AA$28</f>
        <v>0</v>
      </c>
      <c r="S43" s="361">
        <f>+ｽ.金属くず!$AA$28</f>
        <v>0.6</v>
      </c>
      <c r="T43" s="361">
        <f>+ｾ.ｶﾞﾗｽ･ｺﾝｸﾘ･陶磁器くず!$AA$28</f>
        <v>8.1</v>
      </c>
      <c r="U43" s="361">
        <f>+ｿ.鉱さい!$AA$28</f>
        <v>0</v>
      </c>
      <c r="V43" s="361">
        <f>+ﾀ.がれき類!$AA$28</f>
        <v>14313.6</v>
      </c>
      <c r="W43" s="361">
        <f>+ﾁ.動物のふん尿!$AA$28</f>
        <v>0</v>
      </c>
      <c r="X43" s="361">
        <f>+ﾂ.動物の死体!$AA$28</f>
        <v>0</v>
      </c>
      <c r="Y43" s="361">
        <f>+ﾃ.ばいじん!$AA$28</f>
        <v>0</v>
      </c>
      <c r="Z43" s="362">
        <f>+ﾄ.混合廃棄物その他!$AA$28</f>
        <v>96.7</v>
      </c>
      <c r="AA43" s="363">
        <f t="shared" si="4"/>
        <v>15557.300000000001</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62.5</v>
      </c>
      <c r="AA46" s="366">
        <f>SUM(G46:Z46)</f>
        <v>62.5</v>
      </c>
    </row>
    <row r="47" spans="2:27" ht="20.45"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21.7</v>
      </c>
      <c r="M47" s="370">
        <f>+ｷ.紙くず!$AL$27</f>
        <v>0</v>
      </c>
      <c r="N47" s="370">
        <f>+ｸ.木くず!$AL$27</f>
        <v>1086.0999999999999</v>
      </c>
      <c r="O47" s="370">
        <f>+ｹ.繊維くず!$AL$27</f>
        <v>30.5</v>
      </c>
      <c r="P47" s="370">
        <f>+ｺ.動植物性残さ!$AL$27</f>
        <v>0</v>
      </c>
      <c r="Q47" s="370">
        <f>+ｻ.動物系固形不要物!$AL$27</f>
        <v>0</v>
      </c>
      <c r="R47" s="370">
        <f>+ｼ.ｺﾞﾑくず!$AL$27</f>
        <v>0</v>
      </c>
      <c r="S47" s="370">
        <f>+ｽ.金属くず!$AL$27</f>
        <v>0.6</v>
      </c>
      <c r="T47" s="370">
        <f>+ｾ.ｶﾞﾗｽ･ｺﾝｸﾘ･陶磁器くず!$AL$27</f>
        <v>8.1</v>
      </c>
      <c r="U47" s="370">
        <f>+ｿ.鉱さい!$AL$27</f>
        <v>0</v>
      </c>
      <c r="V47" s="370">
        <f>+ﾀ.がれき類!$AL$27</f>
        <v>14313.6</v>
      </c>
      <c r="W47" s="370">
        <f>+ﾁ.動物のふん尿!$AL$27</f>
        <v>0</v>
      </c>
      <c r="X47" s="370">
        <f>+ﾂ.動物の死体!$AL$27</f>
        <v>0</v>
      </c>
      <c r="Y47" s="370">
        <f>+ﾃ.ばいじん!$AL$27</f>
        <v>0</v>
      </c>
      <c r="Z47" s="371">
        <f>+ﾄ.混合廃棄物その他!$AL$27</f>
        <v>159.19999999999999</v>
      </c>
      <c r="AA47" s="372">
        <f t="shared" si="4"/>
        <v>15619.800000000001</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21.5</v>
      </c>
      <c r="M48" s="373">
        <f>+ｷ.紙くず!$AL$30</f>
        <v>0</v>
      </c>
      <c r="N48" s="373">
        <f>+ｸ.木くず!$AL$30</f>
        <v>29</v>
      </c>
      <c r="O48" s="373">
        <f>+ｹ.繊維くず!$AL$30</f>
        <v>1</v>
      </c>
      <c r="P48" s="373">
        <f>+ｺ.動植物性残さ!$AL$30</f>
        <v>0</v>
      </c>
      <c r="Q48" s="373">
        <f>+ｻ.動物系固形不要物!$AL$30</f>
        <v>0</v>
      </c>
      <c r="R48" s="373">
        <f>+ｼ.ｺﾞﾑくず!$AL$30</f>
        <v>0</v>
      </c>
      <c r="S48" s="373">
        <f>+ｽ.金属くず!$AL$30</f>
        <v>0.6</v>
      </c>
      <c r="T48" s="373">
        <f>+ｾ.ｶﾞﾗｽ･ｺﾝｸﾘ･陶磁器くず!$AL$30</f>
        <v>8.1</v>
      </c>
      <c r="U48" s="373">
        <f>+ｿ.鉱さい!$AL$30</f>
        <v>0</v>
      </c>
      <c r="V48" s="373">
        <f>+ﾀ.がれき類!$AL$30</f>
        <v>2808.6</v>
      </c>
      <c r="W48" s="373">
        <f>+ﾁ.動物のふん尿!$AL$30</f>
        <v>0</v>
      </c>
      <c r="X48" s="373">
        <f>+ﾂ.動物の死体!$AL$30</f>
        <v>0</v>
      </c>
      <c r="Y48" s="373">
        <f>+ﾃ.ばいじん!$AL$30</f>
        <v>0</v>
      </c>
      <c r="Z48" s="374">
        <f>+ﾄ.混合廃棄物その他!$AL$30</f>
        <v>151.19999999999999</v>
      </c>
      <c r="AA48" s="375">
        <f t="shared" si="4"/>
        <v>3019.9999999999995</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21.7</v>
      </c>
      <c r="M49" s="422">
        <f>+ｷ.紙くず!$AS$24</f>
        <v>0</v>
      </c>
      <c r="N49" s="422">
        <f>+ｸ.木くず!$AS$24</f>
        <v>1086.0999999999999</v>
      </c>
      <c r="O49" s="422">
        <f>+ｹ.繊維くず!$AS$24</f>
        <v>30.5</v>
      </c>
      <c r="P49" s="422">
        <f>+ｺ.動植物性残さ!$AS$24</f>
        <v>0</v>
      </c>
      <c r="Q49" s="422">
        <f>+ｻ.動物系固形不要物!$AS$24</f>
        <v>0</v>
      </c>
      <c r="R49" s="422">
        <f>+ｼ.ｺﾞﾑくず!$AS$24</f>
        <v>0</v>
      </c>
      <c r="S49" s="422">
        <f>+ｽ.金属くず!$AS$24</f>
        <v>0.6</v>
      </c>
      <c r="T49" s="422">
        <f>+ｾ.ｶﾞﾗｽ･ｺﾝｸﾘ･陶磁器くず!$AS$24</f>
        <v>8.1</v>
      </c>
      <c r="U49" s="422">
        <f>+ｿ.鉱さい!$AS$24</f>
        <v>0</v>
      </c>
      <c r="V49" s="422">
        <f>+ﾀ.がれき類!$AS$24</f>
        <v>14313.6</v>
      </c>
      <c r="W49" s="422">
        <f>+ﾁ.動物のふん尿!$AS$24</f>
        <v>0</v>
      </c>
      <c r="X49" s="422">
        <f>+ﾂ.動物の死体!$AS$24</f>
        <v>0</v>
      </c>
      <c r="Y49" s="422">
        <f>+ﾃ.ばいじん!$AS$24</f>
        <v>0</v>
      </c>
      <c r="Z49" s="423">
        <f>+ﾄ.混合廃棄物その他!$AS$24</f>
        <v>96.7</v>
      </c>
      <c r="AA49" s="424">
        <f t="shared" si="4"/>
        <v>15557.300000000001</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21.7</v>
      </c>
      <c r="M52" s="415"/>
      <c r="N52" s="415"/>
      <c r="O52" s="415"/>
      <c r="P52" s="415"/>
      <c r="Q52" s="415"/>
      <c r="R52" s="415"/>
      <c r="S52" s="415"/>
      <c r="T52" s="415"/>
      <c r="U52" s="415"/>
      <c r="V52" s="415"/>
      <c r="W52" s="415"/>
      <c r="X52" s="415"/>
      <c r="Y52" s="415"/>
      <c r="Z52" s="433"/>
      <c r="AA52" s="377">
        <f t="shared" si="4"/>
        <v>21.7</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21.7</v>
      </c>
      <c r="M63" s="406">
        <f t="shared" si="10"/>
        <v>0</v>
      </c>
      <c r="N63" s="406">
        <f t="shared" si="10"/>
        <v>1088.8999999999999</v>
      </c>
      <c r="O63" s="406">
        <f t="shared" si="10"/>
        <v>30.5</v>
      </c>
      <c r="P63" s="406">
        <f t="shared" si="10"/>
        <v>0</v>
      </c>
      <c r="Q63" s="406">
        <f t="shared" si="10"/>
        <v>0</v>
      </c>
      <c r="R63" s="406">
        <f t="shared" si="10"/>
        <v>0</v>
      </c>
      <c r="S63" s="406">
        <f t="shared" si="10"/>
        <v>0.6</v>
      </c>
      <c r="T63" s="406">
        <f t="shared" si="10"/>
        <v>29.9</v>
      </c>
      <c r="U63" s="406">
        <f t="shared" si="10"/>
        <v>0</v>
      </c>
      <c r="V63" s="406">
        <f t="shared" si="10"/>
        <v>14313.6</v>
      </c>
      <c r="W63" s="406">
        <f t="shared" si="10"/>
        <v>0</v>
      </c>
      <c r="X63" s="406">
        <f t="shared" si="10"/>
        <v>0</v>
      </c>
      <c r="Y63" s="406">
        <f t="shared" si="10"/>
        <v>0</v>
      </c>
      <c r="Z63" s="406">
        <f t="shared" si="10"/>
        <v>2655.7999999999997</v>
      </c>
      <c r="AA63" s="407">
        <f>+AA9+AA19+AA20</f>
        <v>18141</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 年 6 月 30 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東京都台東区北上野２丁目８番７号</v>
      </c>
      <c r="K16" s="780"/>
      <c r="L16" s="781"/>
      <c r="M16" s="781"/>
      <c r="N16" s="781"/>
      <c r="O16" s="782"/>
    </row>
    <row r="17" spans="1:15" ht="26.25" customHeight="1">
      <c r="C17" s="78"/>
      <c r="H17" s="23" t="s">
        <v>7</v>
      </c>
      <c r="I17" s="23"/>
      <c r="J17" s="780" t="str">
        <f>+表紙!J40</f>
        <v>株式会社アサノ大成基礎エンジニアリング
建設事業部　事業部長　　伊東　高士</v>
      </c>
      <c r="K17" s="780"/>
      <c r="L17" s="781"/>
      <c r="M17" s="781"/>
      <c r="N17" s="781"/>
      <c r="O17" s="782"/>
    </row>
    <row r="18" spans="1:15">
      <c r="C18" s="78"/>
      <c r="J18" s="21" t="s">
        <v>8</v>
      </c>
      <c r="O18" s="79"/>
    </row>
    <row r="19" spans="1:15">
      <c r="C19" s="78"/>
      <c r="J19" s="24" t="s">
        <v>9</v>
      </c>
      <c r="K19" s="24"/>
      <c r="L19" s="746" t="str">
        <f>IF(+表紙!L42="","",+表紙!L42)</f>
        <v>03-5246-4163</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 xml:space="preserve">  株式会社アサノ大成基礎エンジニアリング　建設事業部</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2944</v>
      </c>
      <c r="N25" s="770"/>
      <c r="O25" s="771"/>
    </row>
    <row r="26" spans="1:15" ht="18" customHeight="1">
      <c r="C26" s="457" t="s">
        <v>11</v>
      </c>
      <c r="D26" s="489"/>
      <c r="E26" s="490"/>
      <c r="F26" s="756" t="str">
        <f>+表紙!F49</f>
        <v xml:space="preserve">  東京都台東区北上野２丁目８番７号</v>
      </c>
      <c r="G26" s="757"/>
      <c r="H26" s="757"/>
      <c r="I26" s="757"/>
      <c r="J26" s="757"/>
      <c r="K26" s="757"/>
      <c r="L26" s="126" t="s">
        <v>172</v>
      </c>
      <c r="M26" s="222"/>
      <c r="N26" s="760" t="str">
        <f>IF(+表紙!N49="","",+表紙!N49)</f>
        <v>03-5246-4163</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解体工事</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313</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t="str">
        <f>+表紙!F59</f>
        <v>30名</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2521.1999999999998</v>
      </c>
      <c r="I40" s="240" t="s">
        <v>4</v>
      </c>
      <c r="J40" s="525" t="s">
        <v>324</v>
      </c>
      <c r="K40" s="526"/>
      <c r="L40" s="527"/>
      <c r="M40" s="741">
        <f>+表紙!M63</f>
        <v>2521.1999999999998</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545.4</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2521.1999999999998</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9"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株式会社アサノ大成基礎エンジニアリング　建設事業部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11"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株式会社アサノ大成基礎エンジニアリング　建設事業部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opLeftCell="A11"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株式会社アサノ大成基礎エンジニアリング　建設事業部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株式会社アサノ大成基礎エンジニアリング　建設事業部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L16"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株式会社アサノ大成基礎エンジニアリング　建設事業部</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21.7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21.7</v>
      </c>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0</v>
      </c>
      <c r="E24" s="584"/>
      <c r="F24" s="584"/>
      <c r="G24" s="194" t="s">
        <v>198</v>
      </c>
      <c r="H24" s="573">
        <f>+F12</f>
        <v>21.7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21.7</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21.7</v>
      </c>
      <c r="Q27" s="633"/>
      <c r="R27" s="633"/>
      <c r="S27" s="633"/>
      <c r="T27" s="44" t="s">
        <v>38</v>
      </c>
      <c r="U27" s="64"/>
      <c r="V27" s="64"/>
      <c r="Y27" s="62" t="s">
        <v>39</v>
      </c>
      <c r="Z27" s="65"/>
      <c r="AH27" s="53"/>
      <c r="AI27" s="53"/>
      <c r="AJ27" s="53"/>
      <c r="AK27" s="53"/>
      <c r="AL27" s="603">
        <f>+AH18+P27</f>
        <v>21.7</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21.7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0</v>
      </c>
      <c r="E29" s="584"/>
      <c r="F29" s="584"/>
      <c r="G29" s="194" t="s">
        <v>198</v>
      </c>
      <c r="H29" s="573">
        <f>+AL27</f>
        <v>21.7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21.5</v>
      </c>
      <c r="I30" s="574"/>
      <c r="J30" s="194" t="s">
        <v>198</v>
      </c>
      <c r="M30" s="582"/>
      <c r="P30" s="56"/>
      <c r="R30" s="587">
        <f>+ROUND(AA28,1)+ROUND(AA29,1)+ROUND(AA30,1)</f>
        <v>21.7</v>
      </c>
      <c r="S30" s="633"/>
      <c r="T30" s="633"/>
      <c r="U30" s="633"/>
      <c r="V30" s="44" t="s">
        <v>16</v>
      </c>
      <c r="Y30" s="588" t="s">
        <v>186</v>
      </c>
      <c r="Z30" s="589"/>
      <c r="AA30" s="629"/>
      <c r="AB30" s="630"/>
      <c r="AC30" s="630"/>
      <c r="AD30" s="630"/>
      <c r="AE30" s="630"/>
      <c r="AF30" s="44" t="s">
        <v>13</v>
      </c>
      <c r="AL30" s="606">
        <v>21.5</v>
      </c>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21.7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100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4"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株式会社アサノ大成基礎エンジニアリング　建設事業部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5"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 xml:space="preserve">  株式会社アサノ大成基礎エンジニアリング　建設事業部</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1086.0999999999999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2.8</v>
      </c>
      <c r="E24" s="584"/>
      <c r="F24" s="584"/>
      <c r="G24" s="194" t="s">
        <v>198</v>
      </c>
      <c r="H24" s="573">
        <f>+F12</f>
        <v>1086.0999999999999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1086.0999999999999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1086.0999999999999</v>
      </c>
      <c r="Q27" s="633"/>
      <c r="R27" s="633"/>
      <c r="S27" s="633"/>
      <c r="T27" s="44" t="s">
        <v>38</v>
      </c>
      <c r="U27" s="64"/>
      <c r="V27" s="64"/>
      <c r="Y27" s="62" t="s">
        <v>39</v>
      </c>
      <c r="Z27" s="65"/>
      <c r="AH27" s="53"/>
      <c r="AI27" s="53"/>
      <c r="AJ27" s="53"/>
      <c r="AK27" s="53"/>
      <c r="AL27" s="603">
        <f>+AH18+P27</f>
        <v>1086.0999999999999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1086.0999999999999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2.8</v>
      </c>
      <c r="E29" s="584"/>
      <c r="F29" s="584"/>
      <c r="G29" s="194" t="s">
        <v>198</v>
      </c>
      <c r="H29" s="573">
        <f>+AL27</f>
        <v>1086.0999999999999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2.8</v>
      </c>
      <c r="E30" s="584"/>
      <c r="F30" s="584"/>
      <c r="G30" s="194" t="s">
        <v>198</v>
      </c>
      <c r="H30" s="573">
        <f>+AL30</f>
        <v>29</v>
      </c>
      <c r="I30" s="574"/>
      <c r="J30" s="194" t="s">
        <v>198</v>
      </c>
      <c r="M30" s="582"/>
      <c r="P30" s="56"/>
      <c r="R30" s="587">
        <f>+ROUND(AA28,1)+ROUND(AA29,1)+ROUND(AA30,1)</f>
        <v>1086.0999999999999</v>
      </c>
      <c r="S30" s="633"/>
      <c r="T30" s="633"/>
      <c r="U30" s="633"/>
      <c r="V30" s="44" t="s">
        <v>16</v>
      </c>
      <c r="Y30" s="588" t="s">
        <v>186</v>
      </c>
      <c r="Z30" s="589"/>
      <c r="AA30" s="629"/>
      <c r="AB30" s="630"/>
      <c r="AC30" s="630"/>
      <c r="AD30" s="630"/>
      <c r="AE30" s="630"/>
      <c r="AF30" s="44" t="s">
        <v>13</v>
      </c>
      <c r="AL30" s="606">
        <v>29</v>
      </c>
      <c r="AM30" s="607"/>
      <c r="AN30" s="607"/>
      <c r="AO30" s="607"/>
      <c r="AP30" s="52" t="s">
        <v>13</v>
      </c>
      <c r="AS30" s="625"/>
      <c r="AT30" s="622"/>
      <c r="AU30" s="622"/>
      <c r="AV30" s="623"/>
      <c r="AW30" s="405"/>
    </row>
    <row r="31" spans="2:49" ht="27" customHeight="1" thickTop="1" thickBot="1">
      <c r="B31" s="560" t="s">
        <v>226</v>
      </c>
      <c r="C31" s="561"/>
      <c r="D31" s="584">
        <v>2.8</v>
      </c>
      <c r="E31" s="584"/>
      <c r="F31" s="584"/>
      <c r="G31" s="194" t="s">
        <v>198</v>
      </c>
      <c r="H31" s="573">
        <f>+AS24</f>
        <v>1086.0999999999999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2025-07-01T04:45:45Z</dcterms:created>
  <dcterms:modified xsi:type="dcterms:W3CDTF">2025-07-01T04:45:45Z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