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<sst xmlns="http://schemas.openxmlformats.org/spreadsheetml/2006/main" count="3182" uniqueCount="462">
  <si>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</si>
  <si>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</si>
  <si>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</si>
  <si>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</si>
  <si>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</si>
  <si>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</si>
  <si>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</si>
  <si>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</si>
  <si>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</si>
  <si>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</si>
  <si>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</si>
  <si>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</si>
  <si>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</si>
  <si>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</si>
  <si>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</si>
  <si>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</si>
  <si>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</si>
  <si>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</si>
  <si>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</si>
  <si>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</si>
  <si>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</si>
  <si>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</si>
  <si>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</si>
  <si>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</si>
  <si>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</si>
  <si>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</si>
  <si>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</si>
  <si>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</si>
  <si>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</si>
  <si>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</si>
  <si>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</si>
  <si>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</si>
  <si>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</si>
  <si>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</si>
  <si>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</si>
  <si>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</si>
  <si>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</si>
  <si>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</si>
  <si>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</si>
  <si>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</si>
  <si>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</si>
  <si>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</si>
  <si>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</si>
  <si>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</si>
  <si>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</si>
  <si>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</si>
  <si>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</si>
  <si>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</si>
  <si>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</si>
  <si>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</si>
  <si>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</si>
  <si>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</si>
  <si>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</si>
  <si>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</si>
  <si>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</si>
  <si>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</si>
  <si>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</si>
  <si>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</si>
  <si>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</si>
  <si>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</si>
  <si>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</si>
  <si>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</si>
  <si>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</si>
  <si>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</si>
  <si>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</si>
  <si>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</si>
  <si>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</si>
  <si>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</si>
  <si>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</si>
  <si>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</si>
  <si>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</si>
  <si>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</si>
  <si>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</si>
  <si>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</si>
  <si>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</si>
  <si>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</si>
  <si>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</si>
  <si>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</si>
  <si>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</si>
  <si>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</si>
  <si>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</si>
  <si>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</si>
  <si>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</si>
  <si>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</si>
  <si>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</si>
  <si>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</si>
  <si>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</si>
  <si>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</si>
  <si>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</si>
  <si>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</si>
  <si>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</si>
  <si>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</si>
  <si>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</si>
  <si>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</si>
  <si>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</si>
  <si>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</si>
  <si>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</si>
  <si>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</si>
  <si>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</si>
  <si>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</si>
  <si>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</si>
  <si>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</si>
  <si>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</si>
  <si>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</si>
  <si>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</si>
  <si>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</si>
  <si>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</si>
  <si>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</si>
  <si>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</si>
  <si>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</si>
  <si>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</si>
  <si>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</si>
  <si>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</si>
  <si>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</si>
  <si>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</si>
  <si>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</si>
  <si>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</si>
  <si>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</si>
  <si>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</si>
  <si>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</si>
  <si>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</si>
  <si>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</si>
  <si>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</si>
  <si>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</si>
  <si>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</si>
  <si>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</si>
  <si>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</si>
  <si>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</si>
  <si>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</si>
  <si>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</si>
  <si>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</si>
  <si>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</si>
  <si>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</si>
  <si>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</si>
  <si>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</si>
  <si>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</si>
  <si>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</si>
  <si>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</si>
  <si>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</si>
  <si>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</si>
  <si>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</si>
  <si>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</si>
  <si>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</si>
  <si>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</si>
  <si>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</si>
  <si>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</si>
  <si>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</si>
  <si>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</si>
  <si>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</si>
  <si>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</si>
  <si>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</si>
  <si>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</si>
  <si>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</si>
  <si>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</si>
  <si>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</si>
  <si>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</si>
  <si>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</si>
  <si>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</si>
  <si>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</si>
  <si>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</si>
  <si>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</si>
  <si>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</si>
  <si>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</si>
  <si>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</si>
  <si>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</si>
  <si>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</si>
  <si>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</si>
  <si>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</si>
  <si>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</si>
  <si>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</si>
  <si>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</si>
  <si>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</si>
  <si>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</si>
  <si>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</si>
  <si>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</si>
  <si>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</si>
  <si>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</si>
  <si>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</si>
  <si>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</si>
  <si>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</si>
  <si>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</si>
  <si>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</si>
  <si>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</si>
  <si>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</si>
  <si>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</si>
  <si>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</si>
  <si>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</si>
  <si>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</si>
  <si>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</si>
  <si>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</si>
  <si>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</si>
  <si>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</si>
  <si>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</si>
  <si>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</si>
  <si>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</si>
  <si>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</si>
  <si>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</si>
  <si>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</si>
  <si>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</si>
  <si>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</si>
  <si>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</si>
  <si>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</si>
  <si>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</si>
  <si>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</si>
  <si>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</si>
  <si>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</si>
  <si>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</si>
  <si>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</si>
  <si>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</si>
  <si>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</si>
  <si>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</si>
  <si>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</si>
  <si>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</si>
  <si>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</si>
  <si>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</si>
  <si>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</si>
  <si>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</si>
  <si>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</si>
  <si>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</si>
  <si>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</si>
  <si>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</si>
  <si>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</si>
  <si>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</si>
  <si>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</si>
  <si>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</si>
  <si>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</si>
  <si>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</si>
  <si>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</si>
  <si>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</si>
  <si>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</si>
  <si>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</si>
  <si>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</si>
  <si>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</si>
  <si>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</si>
  <si>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</si>
  <si>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</si>
  <si>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</si>
  <si>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</si>
  <si>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</si>
  <si>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</si>
  <si>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</si>
  <si>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</si>
  <si>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</si>
  <si>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</si>
  <si>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</si>
  <si>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</si>
  <si>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</si>
  <si>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</si>
  <si>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</si>
  <si>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</si>
  <si>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</si>
  <si>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</si>
  <si>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</si>
  <si>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</si>
  <si>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</si>
  <si>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</si>
  <si>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</si>
  <si>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</si>
  <si>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</si>
  <si>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</si>
  <si>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</si>
  <si>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</si>
  <si>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</si>
  <si>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</si>
  <si>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</si>
  <si>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</si>
  <si>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</si>
  <si>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</si>
  <si>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</si>
  <si>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</si>
  <si>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</si>
  <si>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</si>
  <si>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</si>
  <si>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</si>
  <si>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</si>
  <si>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</si>
  <si>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</si>
  <si>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</si>
  <si>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</si>
  <si>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</si>
  <si>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</si>
  <si>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</si>
  <si>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</si>
  <si>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</si>
  <si>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</si>
  <si>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</si>
  <si>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</si>
  <si>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</si>
  <si>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</si>
  <si>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</si>
  <si>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</si>
  <si>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</si>
  <si>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</si>
  <si>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</si>
  <si>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</si>
  <si>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</si>
  <si>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</si>
  <si>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</si>
  <si>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</si>
  <si>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</si>
  <si>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</si>
  <si>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</si>
  <si>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</si>
  <si>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</si>
  <si>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</si>
  <si>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</si>
  <si>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</si>
  <si>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</si>
  <si>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</si>
  <si>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</si>
  <si>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</si>
  <si>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</si>
  <si>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</si>
  <si>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</si>
  <si>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</si>
  <si>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</si>
  <si>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</si>
  <si>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</si>
  <si>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</si>
  <si>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</si>
  <si>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</si>
  <si>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</si>
  <si>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</si>
  <si>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</si>
  <si>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</si>
  <si>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</si>
  <si>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</si>
  <si>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</si>
  <si>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</si>
  <si>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</si>
  <si>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</si>
  <si>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</si>
  <si>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</si>
  <si>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</si>
  <si>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</si>
  <si>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</si>
  <si>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</si>
  <si>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</si>
  <si>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</si>
  <si>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</si>
  <si>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</si>
  <si>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</si>
  <si>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</si>
  <si>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</si>
  <si>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</si>
  <si>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</si>
  <si>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</si>
  <si>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</si>
  <si>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</si>
  <si>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</si>
  <si>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</si>
  <si>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</si>
  <si>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</si>
  <si>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</si>
  <si>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</si>
  <si>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</si>
  <si>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</si>
  <si>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</si>
  <si>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</si>
  <si>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</si>
  <si>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</si>
  <si>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</si>
  <si>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</si>
  <si>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</si>
  <si>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</si>
  <si>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</si>
  <si>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</si>
  <si>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</si>
  <si>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</si>
  <si>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</si>
  <si>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</si>
  <si>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</si>
  <si>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</si>
  <si>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</si>
  <si>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</si>
  <si>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</si>
  <si>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</si>
  <si>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</si>
  <si>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</si>
  <si>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</si>
  <si>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</si>
  <si>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</si>
  <si>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</si>
  <si>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</si>
  <si>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</si>
  <si>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</si>
  <si>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</si>
  <si>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</si>
  <si>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</si>
  <si>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</si>
  <si>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</si>
  <si>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</si>
  <si>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</si>
  <si>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</si>
  <si>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</si>
  <si>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</si>
  <si>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</si>
  <si>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</si>
  <si>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</si>
  <si>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</si>
  <si>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</si>
  <si>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</si>
  <si>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</si>
  <si>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</si>
  <si>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</si>
  <si>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</si>
  <si>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</si>
  <si>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</si>
  <si>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</si>
  <si>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</si>
  <si>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</si>
  <si>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</si>
  <si>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</si>
  <si>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</si>
  <si>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</si>
  <si>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</si>
  <si>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</si>
  <si>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</si>
  <si>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</si>
  <si>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</si>
  <si>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</si>
  <si>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</si>
  <si>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</si>
  <si>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</si>
  <si>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</si>
  <si>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</si>
  <si>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</si>
  <si>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</si>
  <si>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</si>
  <si>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</si>
  <si>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</si>
  <si>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</si>
  <si>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</si>
  <si>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</si>
  <si>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</si>
  <si>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</si>
  <si>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</si>
  <si>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</si>
  <si>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</si>
  <si>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</si>
  <si>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</si>
  <si>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</si>
  <si>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</si>
  <si>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</si>
  <si>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</si>
  <si>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</si>
  <si>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</si>
  <si>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東京都品川区大崎1-5-1　大崎センタービル</t>
    <rPh sb="0" eb="8">
      <t>トウキョウトシナガワクオオサキ</t>
    </rPh>
    <rPh sb="14" eb="16">
      <t>オオサキ</t>
    </rPh>
    <phoneticPr fontId="3"/>
  </si>
  <si>
    <t>日鉄パイプライン＆エンジニアリング株式会社
都市ガス事業部長　新海　元</t>
    <rPh sb="0" eb="2">
      <t>ニッテツ</t>
    </rPh>
    <rPh sb="8" eb="21">
      <t>アンドエンジニアリングカブシキガイシャ</t>
    </rPh>
    <rPh sb="22" eb="24">
      <t>トシ</t>
    </rPh>
    <rPh sb="26" eb="29">
      <t>ジギョウブ</t>
    </rPh>
    <rPh sb="29" eb="30">
      <t>チョウ</t>
    </rPh>
    <rPh sb="31" eb="33">
      <t>シンカイ</t>
    </rPh>
    <rPh sb="34" eb="35">
      <t>ハジメ</t>
    </rPh>
    <phoneticPr fontId="3"/>
  </si>
  <si>
    <t>03-6865-6740</t>
    <phoneticPr fontId="3"/>
  </si>
  <si>
    <t>日鉄パイプライン＆エンジニアリング株式会社　都市ガス事業部</t>
    <rPh sb="0" eb="2">
      <t>ニッテツ</t>
    </rPh>
    <rPh sb="8" eb="21">
      <t>アンドエンジニアリングカブシキガイシャ</t>
    </rPh>
    <rPh sb="22" eb="24">
      <t>トシ</t>
    </rPh>
    <rPh sb="26" eb="29">
      <t>ジギョウブ</t>
    </rPh>
    <phoneticPr fontId="3"/>
  </si>
  <si>
    <t>319人（都市ガス事業部　令和7年3月31日現在）</t>
    <rPh sb="3" eb="4">
      <t>ニン</t>
    </rPh>
    <rPh sb="5" eb="7">
      <t>トシ</t>
    </rPh>
    <rPh sb="9" eb="12">
      <t>ジギョウブ</t>
    </rPh>
    <rPh sb="13" eb="15">
      <t>レイワ</t>
    </rPh>
    <rPh sb="16" eb="17">
      <t>ネン</t>
    </rPh>
    <rPh sb="18" eb="19">
      <t>ガツ</t>
    </rPh>
    <rPh sb="21" eb="22">
      <t>ニチ</t>
    </rPh>
    <rPh sb="22" eb="24">
      <t>ゲンザイ</t>
    </rPh>
    <phoneticPr fontId="3"/>
  </si>
  <si>
    <t>（別紙１の通り）
ガス工事（埋設配管工事）現場で発生する産業廃棄物の処理工程
がれき類　→　破砕　→　再生砕石として再生利用
　　　　　　　　　（全量処理委託）
汚泥　　　→　脱水、固化　→　再生処理土として再生利用
　　　　　　　　　（全量処理委託）</t>
    <rPh sb="1" eb="3">
      <t>ベッシ</t>
    </rPh>
    <rPh sb="5" eb="6">
      <t>トオ</t>
    </rPh>
    <rPh sb="12" eb="14">
      <t>コウジ</t>
    </rPh>
    <rPh sb="15" eb="21">
      <t>マイセツハイカンコウジ</t>
    </rPh>
    <rPh sb="22" eb="24">
      <t>ゲンバ</t>
    </rPh>
    <rPh sb="25" eb="27">
      <t>ハッセイ</t>
    </rPh>
    <rPh sb="29" eb="34">
      <t>サンギョウハイキブツ</t>
    </rPh>
    <rPh sb="35" eb="39">
      <t>ショリコウテイ</t>
    </rPh>
    <rPh sb="44" eb="45">
      <t>ルイ</t>
    </rPh>
    <rPh sb="48" eb="50">
      <t>ハサイ</t>
    </rPh>
    <rPh sb="53" eb="55">
      <t>サイセイ</t>
    </rPh>
    <rPh sb="55" eb="56">
      <t>クダ</t>
    </rPh>
    <rPh sb="56" eb="57">
      <t>イシ</t>
    </rPh>
    <rPh sb="60" eb="64">
      <t>サイセイリヨウ</t>
    </rPh>
    <rPh sb="75" eb="77">
      <t>ゼンリョウ</t>
    </rPh>
    <rPh sb="77" eb="81">
      <t>ショリイタク</t>
    </rPh>
    <rPh sb="84" eb="86">
      <t>オデイ</t>
    </rPh>
    <rPh sb="91" eb="93">
      <t>ダッスイ</t>
    </rPh>
    <rPh sb="94" eb="96">
      <t>コカ</t>
    </rPh>
    <rPh sb="99" eb="104">
      <t>サイセイショリド</t>
    </rPh>
    <rPh sb="107" eb="111">
      <t>サイセイリヨウ</t>
    </rPh>
    <rPh sb="122" eb="128">
      <t>ゼンリョウショリイタク</t>
    </rPh>
    <phoneticPr fontId="3"/>
  </si>
  <si>
    <t>別紙３の通り</t>
    <rPh sb="0" eb="2">
      <t>ベッシ</t>
    </rPh>
    <rPh sb="4" eb="5">
      <t>トオ</t>
    </rPh>
    <phoneticPr fontId="3"/>
  </si>
  <si>
    <t>工構法の改善、余剰材の削減による排出抑制の取組
・工構法の改善　→　プレハブ化、ユニット化
・余剰材の削減　→　資材梱包の簡素化、ボード類のプレカット
　　　　　　　　　　 →　余った材料を廃棄せず、他の現場で使用・管理</t>
    <rPh sb="0" eb="1">
      <t>コウ</t>
    </rPh>
    <rPh sb="1" eb="2">
      <t>コウ</t>
    </rPh>
    <rPh sb="2" eb="3">
      <t>ホウ</t>
    </rPh>
    <rPh sb="4" eb="6">
      <t>カイゼン</t>
    </rPh>
    <rPh sb="7" eb="9">
      <t>ヨジョウ</t>
    </rPh>
    <rPh sb="9" eb="10">
      <t>ザイ</t>
    </rPh>
    <rPh sb="11" eb="13">
      <t>サクゲン</t>
    </rPh>
    <rPh sb="16" eb="18">
      <t>ハイシュツ</t>
    </rPh>
    <rPh sb="18" eb="20">
      <t>ヨクセイ</t>
    </rPh>
    <rPh sb="21" eb="23">
      <t>トリクミ</t>
    </rPh>
    <rPh sb="25" eb="26">
      <t>コウ</t>
    </rPh>
    <rPh sb="26" eb="27">
      <t>コウ</t>
    </rPh>
    <rPh sb="27" eb="28">
      <t>ホウ</t>
    </rPh>
    <rPh sb="29" eb="31">
      <t>カイゼン</t>
    </rPh>
    <rPh sb="38" eb="39">
      <t>カ</t>
    </rPh>
    <rPh sb="44" eb="45">
      <t>カ</t>
    </rPh>
    <rPh sb="47" eb="50">
      <t>ヨジョウザイ</t>
    </rPh>
    <rPh sb="51" eb="53">
      <t>サクゲン</t>
    </rPh>
    <rPh sb="56" eb="60">
      <t>シザイコンポウ</t>
    </rPh>
    <rPh sb="61" eb="64">
      <t>カンソカ</t>
    </rPh>
    <rPh sb="68" eb="69">
      <t>ルイ</t>
    </rPh>
    <rPh sb="89" eb="90">
      <t>アマ</t>
    </rPh>
    <rPh sb="92" eb="94">
      <t>ザイリョウ</t>
    </rPh>
    <rPh sb="95" eb="97">
      <t>ハイキ</t>
    </rPh>
    <rPh sb="100" eb="101">
      <t>ホカ</t>
    </rPh>
    <rPh sb="102" eb="104">
      <t>ゲンバ</t>
    </rPh>
    <rPh sb="105" eb="107">
      <t>シヨウ</t>
    </rPh>
    <rPh sb="108" eb="110">
      <t>カンリ</t>
    </rPh>
    <phoneticPr fontId="3"/>
  </si>
  <si>
    <t>・分別ボックスの設置
・分別ボックスに廃棄物の種類の表示を徹底
・協力業者作業員に対し、分別収集の徹底を指導</t>
    <rPh sb="1" eb="3">
      <t>ブンベツ</t>
    </rPh>
    <rPh sb="8" eb="10">
      <t>セッチ</t>
    </rPh>
    <rPh sb="12" eb="14">
      <t>ブンベツ</t>
    </rPh>
    <rPh sb="19" eb="22">
      <t>ハイキブツ</t>
    </rPh>
    <rPh sb="23" eb="25">
      <t>シュルイ</t>
    </rPh>
    <rPh sb="26" eb="28">
      <t>ヒョウジ</t>
    </rPh>
    <rPh sb="29" eb="31">
      <t>テッテイ</t>
    </rPh>
    <rPh sb="33" eb="40">
      <t>キョウリョクギョウシャサギョウイン</t>
    </rPh>
    <rPh sb="41" eb="42">
      <t>タイ</t>
    </rPh>
    <rPh sb="44" eb="48">
      <t>ブンベツシュウシュウ</t>
    </rPh>
    <rPh sb="49" eb="51">
      <t>テッテイ</t>
    </rPh>
    <rPh sb="52" eb="54">
      <t>シドウ</t>
    </rPh>
    <phoneticPr fontId="3"/>
  </si>
  <si>
    <t>実施予定なし</t>
    <rPh sb="0" eb="4">
      <t>ジッシヨテイ</t>
    </rPh>
    <phoneticPr fontId="3"/>
  </si>
  <si>
    <t>実施なし</t>
    <rPh sb="0" eb="2">
      <t>ジッシ</t>
    </rPh>
    <phoneticPr fontId="3"/>
  </si>
  <si>
    <t>・電子マニフェスト使用促進を図り、正確な処分数量を把握する
・契約時処分許可証、契約書等、入念に確認し、不適切処理の排除
・紙マニフェストB2、D、E票を確実に回収し、運搬、中間処理、最終処分終了を確認する</t>
    <phoneticPr fontId="3"/>
  </si>
  <si>
    <t>今後も同様の取り組みを行う</t>
    <rPh sb="0" eb="2">
      <t>コンゴ</t>
    </rPh>
    <rPh sb="3" eb="5">
      <t>ドウヨウ</t>
    </rPh>
    <rPh sb="6" eb="7">
      <t>ト</t>
    </rPh>
    <rPh sb="8" eb="9">
      <t>ク</t>
    </rPh>
    <rPh sb="11" eb="12">
      <t>オコナ</t>
    </rPh>
    <phoneticPr fontId="3"/>
  </si>
  <si>
    <t>今後も同様の取り組みを行う</t>
    <rPh sb="11" eb="12">
      <t>オコナ</t>
    </rPh>
    <phoneticPr fontId="3"/>
  </si>
  <si>
    <t>総合工事業</t>
    <rPh sb="0" eb="5">
      <t>ソウゴウコウジギョウ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</si>
</sst>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A66" zoomScaleNormal="115" zoomScaleSheetLayoutView="100" workbookViewId="0">
      <selection activeCell="P50" sqref="P5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2943</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461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5933</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451</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5</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1850.3999999999999</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5</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5101</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459</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455</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460</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457</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456</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457</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456</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457</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456</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1850.3999999999999</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1850.3999999999999</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458</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5101</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5101</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459</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4" workbookViewId="0">
      <selection activeCell="F35" sqref="F3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2600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805.9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2600</v>
      </c>
      <c r="P27" s="718"/>
      <c r="Q27" s="718"/>
      <c r="R27" s="718"/>
      <c r="S27" s="49" t="s">
        <v>38</v>
      </c>
      <c r="T27" s="70"/>
      <c r="U27" s="70"/>
      <c r="X27" s="68" t="s">
        <v>39</v>
      </c>
      <c r="Y27" s="71"/>
      <c r="AG27" s="58"/>
      <c r="AH27" s="58"/>
      <c r="AI27" s="58"/>
      <c r="AJ27" s="58"/>
      <c r="AK27" s="668">
        <f>+AG18+O27</f>
        <v>2600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2600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805.9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2600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805.9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2"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846.1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2300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2300</v>
      </c>
      <c r="P27" s="718"/>
      <c r="Q27" s="718"/>
      <c r="R27" s="718"/>
      <c r="S27" s="49" t="s">
        <v>38</v>
      </c>
      <c r="T27" s="70"/>
      <c r="U27" s="70"/>
      <c r="X27" s="68" t="s">
        <v>39</v>
      </c>
      <c r="Y27" s="71"/>
      <c r="AG27" s="58"/>
      <c r="AH27" s="58"/>
      <c r="AI27" s="58"/>
      <c r="AJ27" s="58"/>
      <c r="AK27" s="668">
        <f>+AG18+O27</f>
        <v>2300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2300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846.1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2300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846.1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8"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日鉄パイプライン＆エンジニアリング株式会社　都市ガス事業部</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F33" sqref="F33:G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168.8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160</v>
      </c>
      <c r="P27" s="718"/>
      <c r="Q27" s="718"/>
      <c r="R27" s="718"/>
      <c r="S27" s="49" t="s">
        <v>38</v>
      </c>
      <c r="T27" s="70"/>
      <c r="U27" s="70"/>
      <c r="X27" s="68" t="s">
        <v>39</v>
      </c>
      <c r="Y27" s="71"/>
      <c r="AG27" s="58"/>
      <c r="AH27" s="58"/>
      <c r="AI27" s="58"/>
      <c r="AJ27" s="58"/>
      <c r="AK27" s="668">
        <f>+AG18+O27</f>
        <v>160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168.8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160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168.8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G10" zoomScale="80" zoomScaleNormal="80" workbookViewId="0">
      <selection activeCell="P50" sqref="P50"/>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日鉄パイプライン＆エンジニアリング株式会社　都市ガス事業部</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29.3</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0.3</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805.9</v>
      </c>
      <c r="U9" s="377">
        <f>IF(OR(ｿ.鉱さい!F24&gt;0,ｿ.鉱さい!F24&lt;0),ｿ.鉱さい!F24,IF(U$19&gt;0,"0",0))</f>
        <v>0</v>
      </c>
      <c r="V9" s="377">
        <f>IF(OR(ﾀ.がれき類!F24&gt;0,ﾀ.がれき類!F24&lt;0),ﾀ.がれき類!F24,IF(V$19&gt;0,"0",0))</f>
        <v>846.1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168.8</v>
      </c>
      <c r="AA9" s="379">
        <f>IF(SUM(G9:Z9)&gt;0,SUM(G9:Z9),IF(AA$19&gt;0,"0",0))</f>
        <v>1850.3999999999999</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29.3</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0.3</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805.9</v>
      </c>
      <c r="U14" s="383">
        <f>IF(OR(ｿ.鉱さい!F29&gt;0,ｿ.鉱さい!F29&lt;0),ｿ.鉱さい!F29,IF(U$19&gt;0,"0",0))</f>
        <v>0</v>
      </c>
      <c r="V14" s="383">
        <f>IF(OR(ﾀ.がれき類!F29&gt;0,ﾀ.がれき類!F29&lt;0),ﾀ.がれき類!F29,IF(V$19&gt;0,"0",0))</f>
        <v>846.1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168.8</v>
      </c>
      <c r="AA14" s="385">
        <f t="shared" si="0"/>
        <v>1850.3999999999999</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29.3</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0.3</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805.9</v>
      </c>
      <c r="U16" s="383">
        <f>IF(OR(ｿ.鉱さい!F31&gt;0,ｿ.鉱さい!F31&lt;0),ｿ.鉱さい!F31,IF(U$19&gt;0,"0",0))</f>
        <v>0</v>
      </c>
      <c r="V16" s="383">
        <f>IF(OR(ﾀ.がれき類!F31&gt;0,ﾀ.がれき類!F31&lt;0),ﾀ.がれき類!F31,IF(V$19&gt;0,"0",0))</f>
        <v>846.1</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168.8</v>
      </c>
      <c r="AA16" s="385">
        <f t="shared" si="0"/>
        <v>1850.3999999999999</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40</v>
      </c>
      <c r="I19" s="389">
        <f t="shared" si="1"/>
        <v>0</v>
      </c>
      <c r="J19" s="389">
        <f t="shared" si="1"/>
        <v>0</v>
      </c>
      <c r="K19" s="389">
        <f t="shared" si="1"/>
        <v>0</v>
      </c>
      <c r="L19" s="389">
        <f t="shared" si="1"/>
        <v>0</v>
      </c>
      <c r="M19" s="389">
        <f t="shared" si="1"/>
        <v>0</v>
      </c>
      <c r="N19" s="389">
        <f t="shared" si="1"/>
        <v>1</v>
      </c>
      <c r="O19" s="389">
        <f t="shared" si="1"/>
        <v>0</v>
      </c>
      <c r="P19" s="389">
        <f t="shared" si="1"/>
        <v>0</v>
      </c>
      <c r="Q19" s="389">
        <f t="shared" si="1"/>
        <v>0</v>
      </c>
      <c r="R19" s="389">
        <f t="shared" si="1"/>
        <v>0</v>
      </c>
      <c r="S19" s="389">
        <f t="shared" si="1"/>
        <v>0</v>
      </c>
      <c r="T19" s="389">
        <f t="shared" si="1"/>
        <v>2600</v>
      </c>
      <c r="U19" s="389">
        <f t="shared" si="1"/>
        <v>0</v>
      </c>
      <c r="V19" s="389">
        <f t="shared" si="1"/>
        <v>2300</v>
      </c>
      <c r="W19" s="389">
        <f t="shared" si="1"/>
        <v>0</v>
      </c>
      <c r="X19" s="389">
        <f t="shared" si="1"/>
        <v>0</v>
      </c>
      <c r="Y19" s="389">
        <f t="shared" si="1"/>
        <v>0</v>
      </c>
      <c r="Z19" s="390">
        <f t="shared" si="1"/>
        <v>160</v>
      </c>
      <c r="AA19" s="391">
        <f t="shared" ref="AA19:AA25" si="2">SUM(G19:Z19)</f>
        <v>5101</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40</v>
      </c>
      <c r="I37" s="424">
        <f t="shared" si="8"/>
        <v>0</v>
      </c>
      <c r="J37" s="424">
        <f t="shared" si="8"/>
        <v>0</v>
      </c>
      <c r="K37" s="424">
        <f t="shared" si="8"/>
        <v>0</v>
      </c>
      <c r="L37" s="424">
        <f t="shared" si="8"/>
        <v>0</v>
      </c>
      <c r="M37" s="424">
        <f t="shared" si="8"/>
        <v>0</v>
      </c>
      <c r="N37" s="424">
        <f t="shared" si="8"/>
        <v>1</v>
      </c>
      <c r="O37" s="424">
        <f t="shared" si="8"/>
        <v>0</v>
      </c>
      <c r="P37" s="424">
        <f t="shared" si="8"/>
        <v>0</v>
      </c>
      <c r="Q37" s="424">
        <f t="shared" si="8"/>
        <v>0</v>
      </c>
      <c r="R37" s="424">
        <f t="shared" si="8"/>
        <v>0</v>
      </c>
      <c r="S37" s="424">
        <f t="shared" si="8"/>
        <v>0</v>
      </c>
      <c r="T37" s="424">
        <f t="shared" si="8"/>
        <v>2600</v>
      </c>
      <c r="U37" s="424">
        <f t="shared" si="8"/>
        <v>0</v>
      </c>
      <c r="V37" s="424">
        <f t="shared" si="8"/>
        <v>2300</v>
      </c>
      <c r="W37" s="424">
        <f t="shared" si="8"/>
        <v>0</v>
      </c>
      <c r="X37" s="424">
        <f t="shared" si="8"/>
        <v>0</v>
      </c>
      <c r="Y37" s="424">
        <f t="shared" si="8"/>
        <v>0</v>
      </c>
      <c r="Z37" s="425">
        <f t="shared" si="8"/>
        <v>160</v>
      </c>
      <c r="AA37" s="426">
        <f t="shared" si="4"/>
        <v>5101</v>
      </c>
    </row>
    <row r="38" spans="2:27" ht="24" customHeight="1" x14ac:dyDescent="0.15">
      <c r="B38" s="170"/>
      <c r="C38" s="809"/>
      <c r="D38" s="227"/>
      <c r="E38" s="225" t="s">
        <v>319</v>
      </c>
      <c r="F38" s="443"/>
      <c r="G38" s="415">
        <f t="shared" ref="G38:Z38" si="9">SUM(G39:G41)</f>
        <v>0</v>
      </c>
      <c r="H38" s="415">
        <f t="shared" si="9"/>
        <v>40</v>
      </c>
      <c r="I38" s="415">
        <f t="shared" si="9"/>
        <v>0</v>
      </c>
      <c r="J38" s="415">
        <f t="shared" si="9"/>
        <v>0</v>
      </c>
      <c r="K38" s="415">
        <f t="shared" si="9"/>
        <v>0</v>
      </c>
      <c r="L38" s="415">
        <f t="shared" si="9"/>
        <v>0</v>
      </c>
      <c r="M38" s="415">
        <f t="shared" si="9"/>
        <v>0</v>
      </c>
      <c r="N38" s="415">
        <f t="shared" si="9"/>
        <v>1</v>
      </c>
      <c r="O38" s="415">
        <f t="shared" si="9"/>
        <v>0</v>
      </c>
      <c r="P38" s="415">
        <f t="shared" si="9"/>
        <v>0</v>
      </c>
      <c r="Q38" s="415">
        <f t="shared" si="9"/>
        <v>0</v>
      </c>
      <c r="R38" s="415">
        <f t="shared" si="9"/>
        <v>0</v>
      </c>
      <c r="S38" s="415">
        <f t="shared" si="9"/>
        <v>0</v>
      </c>
      <c r="T38" s="415">
        <f t="shared" si="9"/>
        <v>2600</v>
      </c>
      <c r="U38" s="415">
        <f t="shared" si="9"/>
        <v>0</v>
      </c>
      <c r="V38" s="415">
        <f t="shared" si="9"/>
        <v>2300</v>
      </c>
      <c r="W38" s="415">
        <f t="shared" si="9"/>
        <v>0</v>
      </c>
      <c r="X38" s="415">
        <f t="shared" si="9"/>
        <v>0</v>
      </c>
      <c r="Y38" s="415">
        <f t="shared" si="9"/>
        <v>0</v>
      </c>
      <c r="Z38" s="416">
        <f t="shared" si="9"/>
        <v>160</v>
      </c>
      <c r="AA38" s="417">
        <f t="shared" si="4"/>
        <v>5101</v>
      </c>
    </row>
    <row r="39" spans="2:27" ht="24" customHeight="1" x14ac:dyDescent="0.15">
      <c r="B39" s="170"/>
      <c r="C39" s="809"/>
      <c r="D39" s="228"/>
      <c r="E39" s="223"/>
      <c r="F39" s="221" t="s">
        <v>233</v>
      </c>
      <c r="G39" s="418">
        <f>+ｱ.燃え殻!$Z$28</f>
        <v>0</v>
      </c>
      <c r="H39" s="418">
        <f>+ｲ.汚泥!$Z$28</f>
        <v>40</v>
      </c>
      <c r="I39" s="418">
        <f>+ｳ.廃油!$Z$28</f>
        <v>0</v>
      </c>
      <c r="J39" s="418">
        <f>+ｴ.廃酸!$Z$28</f>
        <v>0</v>
      </c>
      <c r="K39" s="418">
        <f>+ｵ.廃ｱﾙｶﾘ!$Z$28</f>
        <v>0</v>
      </c>
      <c r="L39" s="418">
        <f>+ｶ.廃ﾌﾟﾗ類!$Z$28</f>
        <v>0</v>
      </c>
      <c r="M39" s="418">
        <f>+ｷ.紙くず!$Z$28</f>
        <v>0</v>
      </c>
      <c r="N39" s="418">
        <f>+ｸ.木くず!$Z$28</f>
        <v>1</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2600</v>
      </c>
      <c r="U39" s="418">
        <f>+ｿ.鉱さい!$Z$28</f>
        <v>0</v>
      </c>
      <c r="V39" s="418">
        <f>+ﾀ.がれき類!$Z$28</f>
        <v>2300</v>
      </c>
      <c r="W39" s="418">
        <f>+ﾁ.動物のふん尿!$Z$28</f>
        <v>0</v>
      </c>
      <c r="X39" s="418">
        <f>+ﾂ.動物の死体!$Z$28</f>
        <v>0</v>
      </c>
      <c r="Y39" s="418">
        <f>+ﾃ.ばいじん!$Z$28</f>
        <v>0</v>
      </c>
      <c r="Z39" s="419">
        <f>+ﾄ.混合廃棄物その他!$Z$28</f>
        <v>160</v>
      </c>
      <c r="AA39" s="420">
        <f t="shared" si="4"/>
        <v>5101</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40</v>
      </c>
      <c r="I43" s="427">
        <f>+ｳ.廃油!$AK$27</f>
        <v>0</v>
      </c>
      <c r="J43" s="427">
        <f>+ｴ.廃酸!$AK$27</f>
        <v>0</v>
      </c>
      <c r="K43" s="427">
        <f>+ｵ.廃ｱﾙｶﾘ!$AK$27</f>
        <v>0</v>
      </c>
      <c r="L43" s="427">
        <f>+ｶ.廃ﾌﾟﾗ類!$AK$27</f>
        <v>0</v>
      </c>
      <c r="M43" s="427">
        <f>+ｷ.紙くず!$AK$27</f>
        <v>0</v>
      </c>
      <c r="N43" s="427">
        <f>+ｸ.木くず!$AK$27</f>
        <v>1</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2600</v>
      </c>
      <c r="U43" s="427">
        <f>+ｿ.鉱さい!$AK$27</f>
        <v>0</v>
      </c>
      <c r="V43" s="427">
        <f>+ﾀ.がれき類!$AK$27</f>
        <v>2300</v>
      </c>
      <c r="W43" s="427">
        <f>+ﾁ.動物のふん尿!$AK$27</f>
        <v>0</v>
      </c>
      <c r="X43" s="427">
        <f>+ﾂ.動物の死体!$AK$27</f>
        <v>0</v>
      </c>
      <c r="Y43" s="427">
        <f>+ﾃ.ばいじん!$AK$27</f>
        <v>0</v>
      </c>
      <c r="Z43" s="428">
        <f>+ﾄ.混合廃棄物その他!$AK$27</f>
        <v>160</v>
      </c>
      <c r="AA43" s="429">
        <f t="shared" si="4"/>
        <v>5101</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40</v>
      </c>
      <c r="I45" s="433">
        <f>+ｳ.廃油!$AR$24</f>
        <v>0</v>
      </c>
      <c r="J45" s="433">
        <f>+ｴ.廃酸!$AR$24</f>
        <v>0</v>
      </c>
      <c r="K45" s="433">
        <f>+ｵ.廃ｱﾙｶﾘ!$AR$24</f>
        <v>0</v>
      </c>
      <c r="L45" s="433">
        <f>+ｶ.廃ﾌﾟﾗ類!$AR$24</f>
        <v>0</v>
      </c>
      <c r="M45" s="433">
        <f>+ｷ.紙くず!$AR$24</f>
        <v>0</v>
      </c>
      <c r="N45" s="433">
        <f>+ｸ.木くず!$AR$24</f>
        <v>1</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2600</v>
      </c>
      <c r="U45" s="433">
        <f>+ｿ.鉱さい!$AR$24</f>
        <v>0</v>
      </c>
      <c r="V45" s="433">
        <f>+ﾀ.がれき類!$AR$24</f>
        <v>2300</v>
      </c>
      <c r="W45" s="433">
        <f>+ﾁ.動物のふん尿!$AR$24</f>
        <v>0</v>
      </c>
      <c r="X45" s="433">
        <f>+ﾂ.動物の死体!$AR$24</f>
        <v>0</v>
      </c>
      <c r="Y45" s="433">
        <f>+ﾃ.ばいじん!$AR$24</f>
        <v>0</v>
      </c>
      <c r="Z45" s="434">
        <f>+ﾄ.混合廃棄物その他!$AR$24</f>
        <v>160</v>
      </c>
      <c r="AA45" s="435">
        <f t="shared" si="4"/>
        <v>5101</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69.3</v>
      </c>
      <c r="I55" s="480">
        <f t="shared" si="10"/>
        <v>0</v>
      </c>
      <c r="J55" s="480">
        <f t="shared" si="10"/>
        <v>0</v>
      </c>
      <c r="K55" s="480">
        <f t="shared" si="10"/>
        <v>0</v>
      </c>
      <c r="L55" s="480">
        <f t="shared" si="10"/>
        <v>0</v>
      </c>
      <c r="M55" s="480">
        <f t="shared" si="10"/>
        <v>0</v>
      </c>
      <c r="N55" s="480">
        <f t="shared" si="10"/>
        <v>1.3</v>
      </c>
      <c r="O55" s="480">
        <f t="shared" si="10"/>
        <v>0</v>
      </c>
      <c r="P55" s="480">
        <f t="shared" si="10"/>
        <v>0</v>
      </c>
      <c r="Q55" s="480">
        <f t="shared" si="10"/>
        <v>0</v>
      </c>
      <c r="R55" s="480">
        <f t="shared" si="10"/>
        <v>0</v>
      </c>
      <c r="S55" s="480">
        <f t="shared" si="10"/>
        <v>0</v>
      </c>
      <c r="T55" s="480">
        <f t="shared" si="10"/>
        <v>3405.9</v>
      </c>
      <c r="U55" s="480">
        <f t="shared" si="10"/>
        <v>0</v>
      </c>
      <c r="V55" s="480">
        <f t="shared" si="10"/>
        <v>3146.1</v>
      </c>
      <c r="W55" s="480">
        <f t="shared" si="10"/>
        <v>0</v>
      </c>
      <c r="X55" s="480">
        <f t="shared" si="10"/>
        <v>0</v>
      </c>
      <c r="Y55" s="480">
        <f t="shared" si="10"/>
        <v>0</v>
      </c>
      <c r="Z55" s="480">
        <f t="shared" si="10"/>
        <v>328.8</v>
      </c>
      <c r="AA55" s="481">
        <f>+AA9+AA19+AA20</f>
        <v>6951.4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13"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30日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東京都品川区大崎1-5-1　大崎センタービル</v>
      </c>
      <c r="M16" s="884"/>
      <c r="N16" s="884"/>
      <c r="O16" s="884"/>
      <c r="P16" s="884"/>
      <c r="Q16" s="884"/>
      <c r="R16" s="884"/>
      <c r="S16" s="884"/>
      <c r="T16" s="884"/>
      <c r="U16" s="282"/>
    </row>
    <row r="17" spans="1:21" ht="26.25" customHeight="1" x14ac:dyDescent="0.15">
      <c r="C17" s="86"/>
      <c r="I17" s="25"/>
      <c r="J17" s="25" t="s">
        <v>7</v>
      </c>
      <c r="K17" s="25"/>
      <c r="L17" s="884" t="str">
        <f>+表紙!L41</f>
        <v>日鉄パイプライン＆エンジニアリング株式会社
都市ガス事業部長　新海　元</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03-6865-6740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日鉄パイプライン＆エンジニアリング株式会社　都市ガス事業部</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2943</v>
      </c>
      <c r="Q25" s="891"/>
      <c r="R25" s="891"/>
      <c r="S25" s="891"/>
      <c r="T25" s="891"/>
      <c r="U25" s="892"/>
    </row>
    <row r="26" spans="1:21" ht="26.25" customHeight="1" x14ac:dyDescent="0.15">
      <c r="C26" s="538" t="s">
        <v>11</v>
      </c>
      <c r="D26" s="539"/>
      <c r="E26" s="540"/>
      <c r="F26" s="906" t="str">
        <f>+表紙!F50</f>
        <v>東京都品川区大崎1-5-1　大崎センタービル</v>
      </c>
      <c r="G26" s="907"/>
      <c r="H26" s="907"/>
      <c r="I26" s="907"/>
      <c r="J26" s="907"/>
      <c r="K26" s="907"/>
      <c r="L26" s="907"/>
      <c r="M26" s="907"/>
      <c r="N26" s="341" t="s">
        <v>172</v>
      </c>
      <c r="O26"/>
      <c r="P26"/>
      <c r="Q26" s="901" t="str">
        <f>IF(+表紙!Q50="","",+表紙!Q50)</f>
        <v>03-6865-6740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5933</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319人（都市ガス事業部　令和7年3月31日現在）</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5</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1850.3999999999999</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工構法の改善、余剰材の削減による排出抑制の取組
・工構法の改善　→　プレハブ化、ユニット化
・余剰材の削減　→　資材梱包の簡素化、ボード類のプレカット
　　　　　　　　　　 →　余った材料を廃棄せず、他の現場で使用・管理</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5</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5101</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今後も同様の取り組みを行う</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・分別ボックスの設置
・分別ボックスに廃棄物の種類の表示を徹底
・協力業者作業員に対し、分別収集の徹底を指導</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今後も同様の取り組みを行う</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実施なし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実施予定なし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実施なし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実施予定なし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実施なし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実施予定なし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1850.3999999999999</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1850.3999999999999</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・電子マニフェスト使用促進を図り、正確な処分数量を把握する
・契約時処分許可証、契約書等、入念に確認し、不適切処理の排除
・紙マニフェストB2、D、E票を確実に回収し、運搬、中間処理、最終処分終了を確認する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5101</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5101</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今後も同様の取り組みを行う</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1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2"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29.3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40</v>
      </c>
      <c r="P27" s="718"/>
      <c r="Q27" s="718"/>
      <c r="R27" s="718"/>
      <c r="S27" s="49" t="s">
        <v>38</v>
      </c>
      <c r="T27" s="70"/>
      <c r="U27" s="70"/>
      <c r="X27" s="68" t="s">
        <v>39</v>
      </c>
      <c r="Y27" s="71"/>
      <c r="AG27" s="58"/>
      <c r="AH27" s="58"/>
      <c r="AI27" s="58"/>
      <c r="AJ27" s="58"/>
      <c r="AK27" s="668">
        <f>+AG18+O27</f>
        <v>40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29.3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29.3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2"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日鉄パイプライン＆エンジニアリング株式会社　都市ガス事業部</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2025-06-30T08:42:02Z</dcterms:created>
  <dcterms:modified xsi:type="dcterms:W3CDTF">2025-06-30T08:42:03Z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