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6B8FFD2-96AB-4FCE-ACEB-F715AA7E9F02}" xr6:coauthVersionLast="47" xr6:coauthVersionMax="47" xr10:uidLastSave="{00000000-0000-0000-0000-000000000000}"/>
  <bookViews>
    <workbookView xWindow="29295" yWindow="1500" windowWidth="28770" windowHeight="1323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<sst xmlns="http://schemas.openxmlformats.org/spreadsheetml/2006/main" count="3304" uniqueCount="471">
  <si>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</si>
  <si>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</si>
  <si>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</si>
  <si>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</si>
  <si>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</si>
  <si>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</si>
  <si>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</si>
  <si>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</si>
  <si>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</si>
  <si>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</si>
  <si>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</si>
  <si>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</si>
  <si>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</si>
  <si>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</si>
  <si>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</si>
  <si>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</si>
  <si>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</si>
  <si>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</si>
  <si>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</si>
  <si>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</si>
  <si>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</si>
  <si>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</si>
  <si>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</si>
  <si>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</si>
  <si>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</si>
  <si>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</si>
  <si>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</si>
  <si>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</si>
  <si>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</si>
  <si>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</si>
  <si>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</si>
  <si>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</si>
  <si>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</si>
  <si>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</si>
  <si>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</si>
  <si>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</si>
  <si>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</si>
  <si>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</si>
  <si>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</si>
  <si>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</si>
  <si>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</si>
  <si>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</si>
  <si>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</si>
  <si>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</si>
  <si>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</si>
  <si>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</si>
  <si>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</si>
  <si>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</si>
  <si>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</si>
  <si>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</si>
  <si>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</si>
  <si>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</si>
  <si>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</si>
  <si>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</si>
  <si>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</si>
  <si>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</si>
  <si>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</si>
  <si>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</si>
  <si>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</si>
  <si>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</si>
  <si>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</si>
  <si>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</si>
  <si>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</si>
  <si>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</si>
  <si>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</si>
  <si>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</si>
  <si>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</si>
  <si>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</si>
  <si>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</si>
  <si>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</si>
  <si>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</si>
  <si>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</si>
  <si>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</si>
  <si>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</si>
  <si>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</si>
  <si>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</si>
  <si>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</si>
  <si>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</si>
  <si>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</si>
  <si>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</si>
  <si>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</si>
  <si>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</si>
  <si>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</si>
  <si>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</si>
  <si>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</si>
  <si>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</si>
  <si>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</si>
  <si>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</si>
  <si>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</si>
  <si>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</si>
  <si>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</si>
  <si>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</si>
  <si>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</si>
  <si>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</si>
  <si>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</si>
  <si>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</si>
  <si>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</si>
  <si>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</si>
  <si>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</si>
  <si>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</si>
  <si>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</si>
  <si>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</si>
  <si>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</si>
  <si>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</si>
  <si>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</si>
  <si>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</si>
  <si>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</si>
  <si>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</si>
  <si>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</si>
  <si>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</si>
  <si>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</si>
  <si>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</si>
  <si>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</si>
  <si>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</si>
  <si>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</si>
  <si>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</si>
  <si>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</si>
  <si>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</si>
  <si>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</si>
  <si>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</si>
  <si>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</si>
  <si>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</si>
  <si>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</si>
  <si>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</si>
  <si>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</si>
  <si>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</si>
  <si>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</si>
  <si>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</si>
  <si>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</si>
  <si>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</si>
  <si>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</si>
  <si>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</si>
  <si>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</si>
  <si>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</si>
  <si>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</si>
  <si>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</si>
  <si>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</si>
  <si>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</si>
  <si>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</si>
  <si>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</si>
  <si>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</si>
  <si>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</si>
  <si>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</si>
  <si>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</si>
  <si>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</si>
  <si>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</si>
  <si>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</si>
  <si>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</si>
  <si>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</si>
  <si>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</si>
  <si>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</si>
  <si>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</si>
  <si>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</si>
  <si>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</si>
  <si>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</si>
  <si>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</si>
  <si>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</si>
  <si>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</si>
  <si>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</si>
  <si>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</si>
  <si>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</si>
  <si>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</si>
  <si>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</si>
  <si>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</si>
  <si>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</si>
  <si>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</si>
  <si>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</si>
  <si>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</si>
  <si>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</si>
  <si>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</si>
  <si>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</si>
  <si>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</si>
  <si>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</si>
  <si>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</si>
  <si>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</si>
  <si>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</si>
  <si>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</si>
  <si>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</si>
  <si>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</si>
  <si>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</si>
  <si>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</si>
  <si>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</si>
  <si>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</si>
  <si>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</si>
  <si>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</si>
  <si>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</si>
  <si>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</si>
  <si>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</si>
  <si>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</si>
  <si>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</si>
  <si>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</si>
  <si>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</si>
  <si>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</si>
  <si>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</si>
  <si>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</si>
  <si>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</si>
  <si>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</si>
  <si>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</si>
  <si>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</si>
  <si>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</si>
  <si>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</si>
  <si>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</si>
  <si>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</si>
  <si>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</si>
  <si>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</si>
  <si>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</si>
  <si>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</si>
  <si>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</si>
  <si>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</si>
  <si>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</si>
  <si>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</si>
  <si>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</si>
  <si>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</si>
  <si>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</si>
  <si>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</si>
  <si>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</si>
  <si>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</si>
  <si>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</si>
  <si>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</si>
  <si>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</si>
  <si>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</si>
  <si>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</si>
  <si>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</si>
  <si>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</si>
  <si>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</si>
  <si>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</si>
  <si>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</si>
  <si>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</si>
  <si>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</si>
  <si>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</si>
  <si>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</si>
  <si>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</si>
  <si>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</si>
  <si>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</si>
  <si>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</si>
  <si>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</si>
  <si>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</si>
  <si>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</si>
  <si>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</si>
  <si>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</si>
  <si>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</si>
  <si>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</si>
  <si>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</si>
  <si>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</si>
  <si>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</si>
  <si>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</si>
  <si>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</si>
  <si>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</si>
  <si>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</si>
  <si>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</si>
  <si>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</si>
  <si>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</si>
  <si>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</si>
  <si>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</si>
  <si>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</si>
  <si>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</si>
  <si>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</si>
  <si>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</si>
  <si>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</si>
  <si>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</si>
  <si>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</si>
  <si>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</si>
  <si>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</si>
  <si>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</si>
  <si>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</si>
  <si>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</si>
  <si>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</si>
  <si>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</si>
  <si>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</si>
  <si>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</si>
  <si>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</si>
  <si>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</si>
  <si>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</si>
  <si>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</si>
  <si>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</si>
  <si>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</si>
  <si>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</si>
  <si>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</si>
  <si>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</si>
  <si>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</si>
  <si>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</si>
  <si>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</si>
  <si>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</si>
  <si>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</si>
  <si>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</si>
  <si>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</si>
  <si>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</si>
  <si>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</si>
  <si>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</si>
  <si>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</si>
  <si>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</si>
  <si>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</si>
  <si>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</si>
  <si>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</si>
  <si>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</si>
  <si>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</si>
  <si>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</si>
  <si>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</si>
  <si>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</si>
  <si>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</si>
  <si>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</si>
  <si>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</si>
  <si>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</si>
  <si>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</si>
  <si>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</si>
  <si>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</si>
  <si>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</si>
  <si>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</si>
  <si>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</si>
  <si>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</si>
  <si>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</si>
  <si>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</si>
  <si>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</si>
  <si>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</si>
  <si>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</si>
  <si>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</si>
  <si>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</si>
  <si>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</si>
  <si>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</si>
  <si>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</si>
  <si>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</si>
  <si>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</si>
  <si>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</si>
  <si>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</si>
  <si>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</si>
  <si>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</si>
  <si>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</si>
  <si>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</si>
  <si>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</si>
  <si>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</si>
  <si>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</si>
  <si>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</si>
  <si>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</si>
  <si>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</si>
  <si>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</si>
  <si>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</si>
  <si>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</si>
  <si>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</si>
  <si>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</si>
  <si>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</si>
  <si>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</si>
  <si>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</si>
  <si>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</si>
  <si>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</si>
  <si>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</si>
  <si>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</si>
  <si>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</si>
  <si>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</si>
  <si>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</si>
  <si>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</si>
  <si>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</si>
  <si>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</si>
  <si>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</si>
  <si>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</si>
  <si>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</si>
  <si>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</si>
  <si>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</si>
  <si>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</si>
  <si>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</si>
  <si>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</si>
  <si>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</si>
  <si>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</si>
  <si>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</si>
  <si>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</si>
  <si>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</si>
  <si>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</si>
  <si>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</si>
  <si>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</si>
  <si>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</si>
  <si>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</si>
  <si>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</si>
  <si>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</si>
  <si>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</si>
  <si>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</si>
  <si>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</si>
  <si>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</si>
  <si>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</si>
  <si>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</si>
  <si>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</si>
  <si>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</si>
  <si>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</si>
  <si>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</si>
  <si>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</si>
  <si>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</si>
  <si>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</si>
  <si>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</si>
  <si>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</si>
  <si>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</si>
  <si>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</si>
  <si>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</si>
  <si>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</si>
  <si>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</si>
  <si>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</si>
  <si>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</si>
  <si>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</si>
  <si>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</si>
  <si>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</si>
  <si>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</si>
  <si>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</si>
  <si>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</si>
  <si>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</si>
  <si>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</si>
  <si>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</si>
  <si>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</si>
  <si>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</si>
  <si>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</si>
  <si>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</si>
  <si>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</si>
  <si>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</si>
  <si>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</si>
  <si>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</si>
  <si>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</si>
  <si>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</si>
  <si>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</si>
  <si>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</si>
  <si>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</si>
  <si>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</si>
  <si>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</si>
  <si>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</si>
  <si>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</si>
  <si>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</si>
  <si>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</si>
  <si>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</si>
  <si>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</si>
  <si>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</si>
  <si>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</si>
  <si>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</si>
  <si>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</si>
  <si>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</si>
  <si>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</si>
  <si>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</si>
  <si>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</si>
  <si>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</si>
  <si>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</si>
  <si>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</si>
  <si>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</si>
  <si>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</si>
  <si>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</si>
  <si>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</si>
  <si>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</si>
  <si>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</si>
  <si>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</si>
  <si>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</si>
  <si>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</si>
  <si>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</si>
  <si>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</si>
  <si>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</si>
  <si>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</si>
  <si>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</si>
  <si>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</si>
  <si>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</si>
  <si>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</si>
  <si>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</si>
  <si>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</si>
  <si>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</si>
  <si>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</si>
  <si>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</si>
  <si>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</si>
  <si>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</si>
  <si>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</si>
  <si>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</si>
  <si>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</si>
  <si>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</si>
  <si>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東京都新宿区西新宿4-32-22</t>
  </si>
  <si>
    <t>株式会社フジタ　首都圏土木支店
執行役員支店長　水 谷　圭 一</t>
  </si>
  <si>
    <t>株式会社フジタ　首都圏土木支店</t>
  </si>
  <si>
    <t>横浜市長</t>
  </si>
  <si>
    <t>総合工事業</t>
  </si>
  <si>
    <t>○</t>
  </si>
  <si>
    <t>03-5309-2075</t>
    <phoneticPr fontId="3"/>
  </si>
  <si>
    <t>令和   7年   6月   27日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</si>
</sst>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9" zoomScaleNormal="100" zoomScaleSheetLayoutView="100" workbookViewId="0">
      <selection activeCell="U35" sqref="U35"/>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354</v>
      </c>
      <c r="D21" s="448"/>
      <c r="E21" s="20" t="s">
        <v>344</v>
      </c>
      <c r="Q21" s="20"/>
      <c r="R21" s="88"/>
      <c r="S21" s="88"/>
    </row>
    <row r="22" spans="1:25" ht="13.2">
      <c r="C22" s="470" t="s">
        <v>355</v>
      </c>
      <c r="D22" s="471"/>
      <c r="E22" s="20" t="s">
        <v>1</v>
      </c>
      <c r="Q22" s="20"/>
      <c r="R22" s="88"/>
      <c r="S22" s="88"/>
    </row>
    <row r="23" spans="1:25" ht="13.2">
      <c r="C23" s="472" t="s">
        <v>356</v>
      </c>
      <c r="D23" s="473"/>
      <c r="E23" s="20" t="s">
        <v>46</v>
      </c>
      <c r="Q23" s="20"/>
      <c r="R23" s="20"/>
      <c r="S23" s="88"/>
    </row>
    <row r="24" spans="1:25" ht="13.2">
      <c r="C24" s="474" t="s">
        <v>357</v>
      </c>
      <c r="D24" s="475"/>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452" t="s">
        <v>326</v>
      </c>
      <c r="N27" s="96" t="s">
        <v>112</v>
      </c>
      <c r="O27" s="97" t="s">
        <v>113</v>
      </c>
      <c r="Q27" s="20"/>
      <c r="R27" s="20"/>
      <c r="S27" s="88"/>
    </row>
    <row r="28" spans="1:25" ht="20.100000000000001" customHeight="1" thickBot="1">
      <c r="A28" s="22">
        <f>+R86</f>
        <v>0</v>
      </c>
      <c r="C28" s="21" t="s">
        <v>295</v>
      </c>
      <c r="M28" s="453"/>
      <c r="N28" s="243" t="s">
        <v>468</v>
      </c>
      <c r="O28" s="244" t="s">
        <v>155</v>
      </c>
      <c r="Q28" s="20"/>
      <c r="R28" s="20"/>
      <c r="S28" s="88"/>
    </row>
    <row r="29" spans="1:25" ht="13.2">
      <c r="C29" s="487" t="s">
        <v>390</v>
      </c>
      <c r="D29" s="488"/>
      <c r="E29" s="488"/>
      <c r="F29" s="488"/>
      <c r="G29" s="488"/>
      <c r="H29" s="488"/>
      <c r="I29" s="488"/>
      <c r="J29" s="488"/>
      <c r="K29" s="488"/>
      <c r="L29" s="488"/>
      <c r="M29" s="488"/>
      <c r="N29" s="488"/>
      <c r="O29" s="48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99999999999999" customHeight="1">
      <c r="C33" s="78"/>
      <c r="O33" s="79"/>
      <c r="Q33" s="20"/>
      <c r="R33" s="20"/>
      <c r="S33" s="20"/>
    </row>
    <row r="34" spans="1:19" ht="14.4">
      <c r="C34" s="78"/>
      <c r="L34" s="500" t="s">
        <v>470</v>
      </c>
      <c r="M34" s="501"/>
      <c r="N34" s="501"/>
      <c r="O34" s="502"/>
      <c r="Q34" s="20"/>
      <c r="R34" s="20"/>
      <c r="S34" s="20"/>
    </row>
    <row r="35" spans="1:19" ht="11.25" customHeight="1">
      <c r="C35" s="78"/>
      <c r="O35" s="80"/>
      <c r="Q35" s="20"/>
      <c r="R35" s="20"/>
      <c r="S35" s="20"/>
    </row>
    <row r="36" spans="1:19" ht="13.2">
      <c r="C36" s="468" t="s">
        <v>466</v>
      </c>
      <c r="D36" s="469"/>
      <c r="E36" s="469"/>
      <c r="F36" s="469"/>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469</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2924</v>
      </c>
      <c r="N48" s="507"/>
      <c r="O48" s="508"/>
    </row>
    <row r="49" spans="3:21" ht="18" customHeight="1">
      <c r="C49" s="457" t="s">
        <v>11</v>
      </c>
      <c r="D49" s="489"/>
      <c r="E49" s="490"/>
      <c r="F49" s="476" t="s">
        <v>463</v>
      </c>
      <c r="G49" s="477"/>
      <c r="H49" s="477"/>
      <c r="I49" s="477"/>
      <c r="J49" s="477"/>
      <c r="K49" s="477"/>
      <c r="L49" s="126" t="s">
        <v>172</v>
      </c>
      <c r="M49" s="386"/>
      <c r="N49" s="509" t="s">
        <v>469</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467</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187</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151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615</v>
      </c>
      <c r="I63" s="240" t="s">
        <v>4</v>
      </c>
      <c r="J63" s="525" t="s">
        <v>324</v>
      </c>
      <c r="K63" s="526"/>
      <c r="L63" s="527"/>
      <c r="M63" s="523">
        <f>+別紙!AA14</f>
        <v>615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613</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2" customHeight="1">
      <c r="A77" s="21"/>
      <c r="B77" s="21"/>
      <c r="C77" s="181">
        <v>3</v>
      </c>
      <c r="D77" s="511" t="s">
        <v>443</v>
      </c>
      <c r="E77" s="511"/>
      <c r="F77" s="511"/>
      <c r="G77" s="511"/>
      <c r="H77" s="511"/>
      <c r="I77" s="511"/>
      <c r="J77" s="511"/>
      <c r="K77" s="511"/>
      <c r="L77" s="511"/>
      <c r="M77" s="511"/>
      <c r="N77" s="511"/>
      <c r="O77" s="512"/>
    </row>
    <row r="78" spans="1:22" ht="28.2"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2"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2"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2"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2"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0.30000000000000004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0.30000000000000004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0.30000000000000004</v>
      </c>
      <c r="Q27" s="633"/>
      <c r="R27" s="633"/>
      <c r="S27" s="633"/>
      <c r="T27" s="44" t="s">
        <v>38</v>
      </c>
      <c r="U27" s="64"/>
      <c r="V27" s="64"/>
      <c r="Y27" s="62" t="s">
        <v>39</v>
      </c>
      <c r="Z27" s="65"/>
      <c r="AH27" s="53"/>
      <c r="AI27" s="53"/>
      <c r="AJ27" s="53"/>
      <c r="AK27" s="53"/>
      <c r="AL27" s="603">
        <f>+AH18+P27</f>
        <v>0.30000000000000004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0.30000000000000004</v>
      </c>
      <c r="I29" s="574"/>
      <c r="J29" s="194" t="s">
        <v>198</v>
      </c>
      <c r="M29" s="582"/>
      <c r="P29" s="56"/>
      <c r="Q29" s="144"/>
      <c r="R29" s="51" t="s">
        <v>183</v>
      </c>
      <c r="S29" s="628" t="s">
        <v>33</v>
      </c>
      <c r="T29" s="631"/>
      <c r="U29" s="631"/>
      <c r="V29" s="632"/>
      <c r="W29" s="48"/>
      <c r="X29" s="66"/>
      <c r="Y29" s="588" t="s">
        <v>258</v>
      </c>
      <c r="Z29" s="589"/>
      <c r="AA29" s="629">
        <v>0.1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0.3</v>
      </c>
      <c r="I30" s="574"/>
      <c r="J30" s="194" t="s">
        <v>198</v>
      </c>
      <c r="M30" s="582"/>
      <c r="P30" s="56"/>
      <c r="R30" s="587">
        <f>+ROUND(AA28,1)+ROUND(AA29,1)+ROUND(AA30,1)</f>
        <v>0.30000000000000004</v>
      </c>
      <c r="S30" s="633"/>
      <c r="T30" s="633"/>
      <c r="U30" s="633"/>
      <c r="V30" s="44" t="s">
        <v>16</v>
      </c>
      <c r="Y30" s="588" t="s">
        <v>186</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820.6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500</v>
      </c>
      <c r="E24" s="584"/>
      <c r="F24" s="584"/>
      <c r="G24" s="194" t="s">
        <v>198</v>
      </c>
      <c r="H24" s="573">
        <f>+F12</f>
        <v>820.6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820.6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820.6</v>
      </c>
      <c r="Q27" s="633"/>
      <c r="R27" s="633"/>
      <c r="S27" s="633"/>
      <c r="T27" s="44" t="s">
        <v>38</v>
      </c>
      <c r="U27" s="64"/>
      <c r="V27" s="64"/>
      <c r="Y27" s="62" t="s">
        <v>39</v>
      </c>
      <c r="Z27" s="65"/>
      <c r="AH27" s="53"/>
      <c r="AI27" s="53"/>
      <c r="AJ27" s="53"/>
      <c r="AK27" s="53"/>
      <c r="AL27" s="603">
        <f>+AH18+P27</f>
        <v>820.6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820.6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500</v>
      </c>
      <c r="E29" s="584"/>
      <c r="F29" s="584"/>
      <c r="G29" s="194" t="s">
        <v>198</v>
      </c>
      <c r="H29" s="573">
        <f>+AL27</f>
        <v>820.6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820.6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500</v>
      </c>
      <c r="E31" s="584"/>
      <c r="F31" s="584"/>
      <c r="G31" s="194" t="s">
        <v>198</v>
      </c>
      <c r="H31" s="573">
        <f>+AS24</f>
        <v>820.6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株式会社フジタ　首都圏土木支店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U35" sqref="U35"/>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2.5999999999999996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2.5999999999999996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2.2999999999999998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2.5999999999999996</v>
      </c>
      <c r="Q27" s="633"/>
      <c r="R27" s="633"/>
      <c r="S27" s="633"/>
      <c r="T27" s="44" t="s">
        <v>38</v>
      </c>
      <c r="U27" s="64"/>
      <c r="V27" s="64"/>
      <c r="Y27" s="62" t="s">
        <v>39</v>
      </c>
      <c r="Z27" s="65"/>
      <c r="AH27" s="53"/>
      <c r="AI27" s="53"/>
      <c r="AJ27" s="53"/>
      <c r="AK27" s="53"/>
      <c r="AL27" s="603">
        <f>+AH18+P27</f>
        <v>2.5999999999999996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2.2999999999999998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2.5999999999999996</v>
      </c>
      <c r="I29" s="574"/>
      <c r="J29" s="194" t="s">
        <v>198</v>
      </c>
      <c r="M29" s="582"/>
      <c r="P29" s="56"/>
      <c r="Q29" s="144"/>
      <c r="R29" s="51" t="s">
        <v>183</v>
      </c>
      <c r="S29" s="628" t="s">
        <v>33</v>
      </c>
      <c r="T29" s="631"/>
      <c r="U29" s="631"/>
      <c r="V29" s="632"/>
      <c r="W29" s="48"/>
      <c r="X29" s="66"/>
      <c r="Y29" s="588" t="s">
        <v>258</v>
      </c>
      <c r="Z29" s="589"/>
      <c r="AA29" s="629">
        <v>0.3</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2.6</v>
      </c>
      <c r="I30" s="574"/>
      <c r="J30" s="194" t="s">
        <v>198</v>
      </c>
      <c r="M30" s="582"/>
      <c r="P30" s="56"/>
      <c r="R30" s="587">
        <f>+ROUND(AA28,1)+ROUND(AA29,1)+ROUND(AA30,1)</f>
        <v>2.5999999999999996</v>
      </c>
      <c r="S30" s="633"/>
      <c r="T30" s="633"/>
      <c r="U30" s="633"/>
      <c r="V30" s="44" t="s">
        <v>16</v>
      </c>
      <c r="Y30" s="588" t="s">
        <v>186</v>
      </c>
      <c r="Z30" s="589"/>
      <c r="AA30" s="629"/>
      <c r="AB30" s="630"/>
      <c r="AC30" s="630"/>
      <c r="AD30" s="630"/>
      <c r="AE30" s="630"/>
      <c r="AF30" s="44" t="s">
        <v>13</v>
      </c>
      <c r="AL30" s="606">
        <v>2.6</v>
      </c>
      <c r="AM30" s="607"/>
      <c r="AN30" s="607"/>
      <c r="AO30" s="607"/>
      <c r="AP30" s="52" t="s">
        <v>13</v>
      </c>
      <c r="AS30" s="625"/>
      <c r="AT30" s="622"/>
      <c r="AU30" s="622"/>
      <c r="AV30" s="623"/>
      <c r="AW30" s="405"/>
    </row>
    <row r="31" spans="2:49" ht="27" customHeight="1" thickTop="1" thickBot="1">
      <c r="B31" s="560" t="s">
        <v>226</v>
      </c>
      <c r="C31" s="561"/>
      <c r="D31" s="584">
        <v>4</v>
      </c>
      <c r="E31" s="584"/>
      <c r="F31" s="584"/>
      <c r="G31" s="194" t="s">
        <v>198</v>
      </c>
      <c r="H31" s="573">
        <f>+AS24</f>
        <v>2.2999999999999998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4" zoomScale="70" zoomScaleNormal="70" workbookViewId="0">
      <selection activeCell="S23" sqref="S23"/>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株式会社フジタ　首都圏土木支店</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689" t="s">
        <v>232</v>
      </c>
      <c r="D9" s="689"/>
      <c r="E9" s="689"/>
      <c r="F9" s="690"/>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v>
      </c>
      <c r="M9" s="319" t="str">
        <f>IF(OR(ｷ.紙くず!D24&gt;0,ｷ.紙くず!D24&lt;0),ｷ.紙くず!D24,IF(M$19&gt;0,"0",0))</f>
        <v>0</v>
      </c>
      <c r="N9" s="319">
        <f>IF(OR(ｸ.木くず!D24&gt;0,ｸ.木くず!D24&lt;0),ｸ.木くず!D24,IF(N$19&gt;0,"0",0))</f>
        <v>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500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v>
      </c>
      <c r="AA9" s="321">
        <f>IF(SUM(G9:Z9)&gt;0,SUM(G9:Z9),IF(AA$19&gt;0,"0",0))</f>
        <v>615</v>
      </c>
    </row>
    <row r="10" spans="2:27" ht="20.399999999999999"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698" t="s">
        <v>241</v>
      </c>
      <c r="D14" s="698"/>
      <c r="E14" s="698"/>
      <c r="F14" s="699"/>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v>
      </c>
      <c r="M14" s="325" t="str">
        <f>IF(OR(ｷ.紙くず!D29&gt;0,ｷ.紙くず!D29&lt;0),ｷ.紙くず!D29,IF(M$19&gt;0,"0",0))</f>
        <v>0</v>
      </c>
      <c r="N14" s="325">
        <f>IF(OR(ｸ.木くず!D29&gt;0,ｸ.木くず!D29&lt;0),ｸ.木くず!D29,IF(N$19&gt;0,"0",0))</f>
        <v>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500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v>
      </c>
      <c r="AA14" s="327">
        <f t="shared" si="0"/>
        <v>615</v>
      </c>
    </row>
    <row r="15" spans="2:27" ht="20.399999999999999"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5</v>
      </c>
      <c r="M15" s="325" t="str">
        <f>IF(OR(ｷ.紙くず!D30&gt;0,ｷ.紙くず!D30&lt;0),ｷ.紙くず!D30,IF(M$19&gt;0,"0",0))</f>
        <v>0</v>
      </c>
      <c r="N15" s="325">
        <f>IF(OR(ｸ.木くず!D30&gt;0,ｸ.木くず!D30&lt;0),ｸ.木くず!D30,IF(N$19&gt;0,"0",0))</f>
        <v>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5</v>
      </c>
      <c r="AA15" s="327">
        <f t="shared" si="0"/>
        <v>15</v>
      </c>
    </row>
    <row r="16" spans="2:27" ht="20.399999999999999" customHeight="1">
      <c r="B16" s="169" t="s">
        <v>245</v>
      </c>
      <c r="C16" s="698" t="s">
        <v>243</v>
      </c>
      <c r="D16" s="698"/>
      <c r="E16" s="698"/>
      <c r="F16" s="699"/>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v>
      </c>
      <c r="M16" s="325" t="str">
        <f>IF(OR(ｷ.紙くず!D31&gt;0,ｷ.紙くず!D31&lt;0),ｷ.紙くず!D31,IF(M$19&gt;0,"0",0))</f>
        <v>0</v>
      </c>
      <c r="N16" s="325">
        <f>IF(OR(ｸ.木くず!D31&gt;0,ｸ.木くず!D31&lt;0),ｸ.木くず!D31,IF(N$19&gt;0,"0",0))</f>
        <v>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500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v>
      </c>
      <c r="AA16" s="327">
        <f t="shared" si="0"/>
        <v>613</v>
      </c>
    </row>
    <row r="17" spans="2:27" ht="20.399999999999999"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07" t="s">
        <v>335</v>
      </c>
      <c r="E19" s="707"/>
      <c r="F19" s="708"/>
      <c r="G19" s="331">
        <f t="shared" ref="G19:Z19" si="1">+G41+G25+G23+G22+G21-G20</f>
        <v>0</v>
      </c>
      <c r="H19" s="331">
        <f t="shared" si="1"/>
        <v>44</v>
      </c>
      <c r="I19" s="331">
        <f t="shared" si="1"/>
        <v>0</v>
      </c>
      <c r="J19" s="331">
        <f t="shared" si="1"/>
        <v>0</v>
      </c>
      <c r="K19" s="331">
        <f t="shared" si="1"/>
        <v>0</v>
      </c>
      <c r="L19" s="331">
        <f t="shared" si="1"/>
        <v>3</v>
      </c>
      <c r="M19" s="331">
        <f t="shared" si="1"/>
        <v>0.1</v>
      </c>
      <c r="N19" s="331">
        <f t="shared" si="1"/>
        <v>3.3000000000000003</v>
      </c>
      <c r="O19" s="331">
        <f t="shared" si="1"/>
        <v>0</v>
      </c>
      <c r="P19" s="331">
        <f t="shared" si="1"/>
        <v>0</v>
      </c>
      <c r="Q19" s="331">
        <f t="shared" si="1"/>
        <v>0</v>
      </c>
      <c r="R19" s="331">
        <f t="shared" si="1"/>
        <v>0</v>
      </c>
      <c r="S19" s="331">
        <f t="shared" si="1"/>
        <v>0</v>
      </c>
      <c r="T19" s="331">
        <f t="shared" si="1"/>
        <v>0.30000000000000004</v>
      </c>
      <c r="U19" s="331">
        <f t="shared" si="1"/>
        <v>0</v>
      </c>
      <c r="V19" s="331">
        <f t="shared" si="1"/>
        <v>820.6</v>
      </c>
      <c r="W19" s="331">
        <f t="shared" si="1"/>
        <v>0</v>
      </c>
      <c r="X19" s="331">
        <f t="shared" si="1"/>
        <v>0</v>
      </c>
      <c r="Y19" s="331">
        <f t="shared" si="1"/>
        <v>0</v>
      </c>
      <c r="Z19" s="332">
        <f t="shared" si="1"/>
        <v>2.5999999999999996</v>
      </c>
      <c r="AA19" s="333">
        <f t="shared" ref="AA19:AA25" si="2">SUM(G19:Z19)</f>
        <v>873.90000000000009</v>
      </c>
    </row>
    <row r="20" spans="2:27" ht="20.399999999999999"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721" t="s">
        <v>173</v>
      </c>
      <c r="D41" s="123" t="s">
        <v>179</v>
      </c>
      <c r="E41" s="728" t="s">
        <v>236</v>
      </c>
      <c r="F41" s="729"/>
      <c r="G41" s="367">
        <f t="shared" ref="G41:Z41" si="8">+G42+G46</f>
        <v>0</v>
      </c>
      <c r="H41" s="367">
        <f t="shared" si="8"/>
        <v>44</v>
      </c>
      <c r="I41" s="367">
        <f t="shared" si="8"/>
        <v>0</v>
      </c>
      <c r="J41" s="367">
        <f t="shared" si="8"/>
        <v>0</v>
      </c>
      <c r="K41" s="367">
        <f t="shared" si="8"/>
        <v>0</v>
      </c>
      <c r="L41" s="367">
        <f t="shared" si="8"/>
        <v>3</v>
      </c>
      <c r="M41" s="367">
        <f t="shared" si="8"/>
        <v>0.1</v>
      </c>
      <c r="N41" s="367">
        <f t="shared" si="8"/>
        <v>3.3000000000000003</v>
      </c>
      <c r="O41" s="367">
        <f t="shared" si="8"/>
        <v>0</v>
      </c>
      <c r="P41" s="367">
        <f t="shared" si="8"/>
        <v>0</v>
      </c>
      <c r="Q41" s="367">
        <f t="shared" si="8"/>
        <v>0</v>
      </c>
      <c r="R41" s="367">
        <f t="shared" si="8"/>
        <v>0</v>
      </c>
      <c r="S41" s="367">
        <f t="shared" si="8"/>
        <v>0</v>
      </c>
      <c r="T41" s="367">
        <f t="shared" si="8"/>
        <v>0.30000000000000004</v>
      </c>
      <c r="U41" s="367">
        <f t="shared" si="8"/>
        <v>0</v>
      </c>
      <c r="V41" s="367">
        <f t="shared" si="8"/>
        <v>820.6</v>
      </c>
      <c r="W41" s="367">
        <f t="shared" si="8"/>
        <v>0</v>
      </c>
      <c r="X41" s="367">
        <f t="shared" si="8"/>
        <v>0</v>
      </c>
      <c r="Y41" s="367">
        <f t="shared" si="8"/>
        <v>0</v>
      </c>
      <c r="Z41" s="368">
        <f t="shared" si="8"/>
        <v>2.5999999999999996</v>
      </c>
      <c r="AA41" s="369">
        <f t="shared" si="4"/>
        <v>873.90000000000009</v>
      </c>
    </row>
    <row r="42" spans="2:27" ht="20.399999999999999" customHeight="1">
      <c r="B42" s="167"/>
      <c r="C42" s="721"/>
      <c r="D42" s="207"/>
      <c r="E42" s="205" t="s">
        <v>262</v>
      </c>
      <c r="F42" s="383"/>
      <c r="G42" s="358">
        <f t="shared" ref="G42:Z42" si="9">SUM(G43:G45)</f>
        <v>0</v>
      </c>
      <c r="H42" s="358">
        <f t="shared" si="9"/>
        <v>44</v>
      </c>
      <c r="I42" s="358">
        <f t="shared" si="9"/>
        <v>0</v>
      </c>
      <c r="J42" s="358">
        <f t="shared" si="9"/>
        <v>0</v>
      </c>
      <c r="K42" s="358">
        <f t="shared" si="9"/>
        <v>0</v>
      </c>
      <c r="L42" s="358">
        <f t="shared" si="9"/>
        <v>3</v>
      </c>
      <c r="M42" s="358">
        <f t="shared" si="9"/>
        <v>0.1</v>
      </c>
      <c r="N42" s="358">
        <f t="shared" si="9"/>
        <v>3.3000000000000003</v>
      </c>
      <c r="O42" s="358">
        <f t="shared" si="9"/>
        <v>0</v>
      </c>
      <c r="P42" s="358">
        <f t="shared" si="9"/>
        <v>0</v>
      </c>
      <c r="Q42" s="358">
        <f t="shared" si="9"/>
        <v>0</v>
      </c>
      <c r="R42" s="358">
        <f t="shared" si="9"/>
        <v>0</v>
      </c>
      <c r="S42" s="358">
        <f t="shared" si="9"/>
        <v>0</v>
      </c>
      <c r="T42" s="358">
        <f t="shared" si="9"/>
        <v>0.30000000000000004</v>
      </c>
      <c r="U42" s="358">
        <f t="shared" si="9"/>
        <v>0</v>
      </c>
      <c r="V42" s="358">
        <f t="shared" si="9"/>
        <v>820.6</v>
      </c>
      <c r="W42" s="358">
        <f t="shared" si="9"/>
        <v>0</v>
      </c>
      <c r="X42" s="358">
        <f t="shared" si="9"/>
        <v>0</v>
      </c>
      <c r="Y42" s="358">
        <f t="shared" si="9"/>
        <v>0</v>
      </c>
      <c r="Z42" s="359">
        <f t="shared" si="9"/>
        <v>2.5999999999999996</v>
      </c>
      <c r="AA42" s="360">
        <f t="shared" si="4"/>
        <v>873.90000000000009</v>
      </c>
    </row>
    <row r="43" spans="2:27" ht="20.399999999999999" customHeight="1">
      <c r="B43" s="167"/>
      <c r="C43" s="721"/>
      <c r="D43" s="208"/>
      <c r="E43" s="203"/>
      <c r="F43" s="201" t="s">
        <v>235</v>
      </c>
      <c r="G43" s="361">
        <f>+ｱ.燃え殻!$AA$28</f>
        <v>0</v>
      </c>
      <c r="H43" s="361">
        <f>+ｲ.汚泥!$AA$28</f>
        <v>44</v>
      </c>
      <c r="I43" s="361">
        <f>+ｳ.廃油!$AA$28</f>
        <v>0</v>
      </c>
      <c r="J43" s="361">
        <f>+ｴ.廃酸!$AA$28</f>
        <v>0</v>
      </c>
      <c r="K43" s="361">
        <f>+ｵ.廃ｱﾙｶﾘ!$AA$28</f>
        <v>0</v>
      </c>
      <c r="L43" s="361">
        <f>+ｶ.廃ﾌﾟﾗ類!$AA$28</f>
        <v>2.4</v>
      </c>
      <c r="M43" s="361">
        <f>+ｷ.紙くず!$AA$28</f>
        <v>0.1</v>
      </c>
      <c r="N43" s="361">
        <f>+ｸ.木くず!$AA$28</f>
        <v>3.2</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0.2</v>
      </c>
      <c r="U43" s="361">
        <f>+ｿ.鉱さい!$AA$28</f>
        <v>0</v>
      </c>
      <c r="V43" s="361">
        <f>+ﾀ.がれき類!$AA$28</f>
        <v>820.6</v>
      </c>
      <c r="W43" s="361">
        <f>+ﾁ.動物のふん尿!$AA$28</f>
        <v>0</v>
      </c>
      <c r="X43" s="361">
        <f>+ﾂ.動物の死体!$AA$28</f>
        <v>0</v>
      </c>
      <c r="Y43" s="361">
        <f>+ﾃ.ばいじん!$AA$28</f>
        <v>0</v>
      </c>
      <c r="Z43" s="362">
        <f>+ﾄ.混合廃棄物その他!$AA$28</f>
        <v>2.2999999999999998</v>
      </c>
      <c r="AA43" s="363">
        <f t="shared" si="4"/>
        <v>872.8</v>
      </c>
    </row>
    <row r="44" spans="2:27" ht="20.399999999999999"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0.6</v>
      </c>
      <c r="M44" s="361">
        <f>+ｷ.紙くず!$AA$29</f>
        <v>0</v>
      </c>
      <c r="N44" s="361">
        <f>+ｸ.木くず!$AA$29</f>
        <v>0.1</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0.1</v>
      </c>
      <c r="U44" s="361">
        <f>+ｿ.鉱さい!$AA$29</f>
        <v>0</v>
      </c>
      <c r="V44" s="361">
        <f>+ﾀ.がれき類!$AA$29</f>
        <v>0</v>
      </c>
      <c r="W44" s="361">
        <f>+ﾁ.動物のふん尿!$AA$29</f>
        <v>0</v>
      </c>
      <c r="X44" s="361">
        <f>+ﾂ.動物の死体!$AA$29</f>
        <v>0</v>
      </c>
      <c r="Y44" s="361">
        <f>+ﾃ.ばいじん!$AA$29</f>
        <v>0</v>
      </c>
      <c r="Z44" s="362">
        <f>+ﾄ.混合廃棄物その他!$AA$29</f>
        <v>0.3</v>
      </c>
      <c r="AA44" s="363">
        <f t="shared" si="4"/>
        <v>1.0999999999999999</v>
      </c>
    </row>
    <row r="45" spans="2:27" ht="20.399999999999999"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726" t="s">
        <v>294</v>
      </c>
      <c r="E47" s="726"/>
      <c r="F47" s="727"/>
      <c r="G47" s="370">
        <f>+ｱ.燃え殻!$AL$27</f>
        <v>0</v>
      </c>
      <c r="H47" s="370">
        <f>+ｲ.汚泥!$AL$27</f>
        <v>44</v>
      </c>
      <c r="I47" s="370">
        <f>+ｳ.廃油!$AL$27</f>
        <v>0</v>
      </c>
      <c r="J47" s="370">
        <f>+ｴ.廃酸!$AL$27</f>
        <v>0</v>
      </c>
      <c r="K47" s="370">
        <f>+ｵ.廃ｱﾙｶﾘ!$AL$27</f>
        <v>0</v>
      </c>
      <c r="L47" s="370">
        <f>+ｶ.廃ﾌﾟﾗ類!$AL$27</f>
        <v>3</v>
      </c>
      <c r="M47" s="370">
        <f>+ｷ.紙くず!$AL$27</f>
        <v>0.1</v>
      </c>
      <c r="N47" s="370">
        <f>+ｸ.木くず!$AL$27</f>
        <v>3.3000000000000003</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0.30000000000000004</v>
      </c>
      <c r="U47" s="370">
        <f>+ｿ.鉱さい!$AL$27</f>
        <v>0</v>
      </c>
      <c r="V47" s="370">
        <f>+ﾀ.がれき類!$AL$27</f>
        <v>820.6</v>
      </c>
      <c r="W47" s="370">
        <f>+ﾁ.動物のふん尿!$AL$27</f>
        <v>0</v>
      </c>
      <c r="X47" s="370">
        <f>+ﾂ.動物の死体!$AL$27</f>
        <v>0</v>
      </c>
      <c r="Y47" s="370">
        <f>+ﾃ.ばいじん!$AL$27</f>
        <v>0</v>
      </c>
      <c r="Z47" s="371">
        <f>+ﾄ.混合廃棄物その他!$AL$27</f>
        <v>2.5999999999999996</v>
      </c>
      <c r="AA47" s="372">
        <f t="shared" si="4"/>
        <v>873.90000000000009</v>
      </c>
    </row>
    <row r="48" spans="2:27" ht="20.399999999999999"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3</v>
      </c>
      <c r="M48" s="373">
        <f>+ｷ.紙くず!$AL$30</f>
        <v>0.1</v>
      </c>
      <c r="N48" s="373">
        <f>+ｸ.木くず!$AL$30</f>
        <v>3.3</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0.3</v>
      </c>
      <c r="U48" s="373">
        <f>+ｿ.鉱さい!$AL$30</f>
        <v>0</v>
      </c>
      <c r="V48" s="373">
        <f>+ﾀ.がれき類!$AL$30</f>
        <v>0</v>
      </c>
      <c r="W48" s="373">
        <f>+ﾁ.動物のふん尿!$AL$30</f>
        <v>0</v>
      </c>
      <c r="X48" s="373">
        <f>+ﾂ.動物の死体!$AL$30</f>
        <v>0</v>
      </c>
      <c r="Y48" s="373">
        <f>+ﾃ.ばいじん!$AL$30</f>
        <v>0</v>
      </c>
      <c r="Z48" s="374">
        <f>+ﾄ.混合廃棄物その他!$AL$30</f>
        <v>2.6</v>
      </c>
      <c r="AA48" s="375">
        <f t="shared" si="4"/>
        <v>9.3000000000000007</v>
      </c>
    </row>
    <row r="49" spans="2:27" ht="20.399999999999999" customHeight="1">
      <c r="B49" s="167"/>
      <c r="C49" s="173"/>
      <c r="D49" s="409" t="s">
        <v>190</v>
      </c>
      <c r="E49" s="713" t="s">
        <v>239</v>
      </c>
      <c r="F49" s="714"/>
      <c r="G49" s="422">
        <f>+ｱ.燃え殻!$AS$24</f>
        <v>0</v>
      </c>
      <c r="H49" s="422">
        <f>+ｲ.汚泥!$AS$24</f>
        <v>44</v>
      </c>
      <c r="I49" s="422">
        <f>+ｳ.廃油!$AS$24</f>
        <v>0</v>
      </c>
      <c r="J49" s="422">
        <f>+ｴ.廃酸!$AS$24</f>
        <v>0</v>
      </c>
      <c r="K49" s="422">
        <f>+ｵ.廃ｱﾙｶﾘ!$AS$24</f>
        <v>0</v>
      </c>
      <c r="L49" s="422">
        <f>+ｶ.廃ﾌﾟﾗ類!$AS$24</f>
        <v>2.4</v>
      </c>
      <c r="M49" s="422">
        <f>+ｷ.紙くず!$AS$24</f>
        <v>0.1</v>
      </c>
      <c r="N49" s="422">
        <f>+ｸ.木くず!$AS$24</f>
        <v>3.2</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0.2</v>
      </c>
      <c r="U49" s="422">
        <f>+ｿ.鉱さい!$AS$24</f>
        <v>0</v>
      </c>
      <c r="V49" s="422">
        <f>+ﾀ.がれき類!$AS$24</f>
        <v>820.6</v>
      </c>
      <c r="W49" s="422">
        <f>+ﾁ.動物のふん尿!$AS$24</f>
        <v>0</v>
      </c>
      <c r="X49" s="422">
        <f>+ﾂ.動物の死体!$AS$24</f>
        <v>0</v>
      </c>
      <c r="Y49" s="422">
        <f>+ﾃ.ばいじん!$AS$24</f>
        <v>0</v>
      </c>
      <c r="Z49" s="423">
        <f>+ﾄ.混合廃棄物その他!$AS$24</f>
        <v>2.2999999999999998</v>
      </c>
      <c r="AA49" s="424">
        <f t="shared" si="4"/>
        <v>872.8</v>
      </c>
    </row>
    <row r="50" spans="2:27" ht="20.399999999999999" customHeight="1">
      <c r="B50" s="167"/>
      <c r="C50" s="173"/>
      <c r="D50" s="410"/>
      <c r="E50" s="730" t="s">
        <v>449</v>
      </c>
      <c r="F50" s="731"/>
      <c r="G50" s="411"/>
      <c r="H50" s="411"/>
      <c r="I50" s="411"/>
      <c r="J50" s="411"/>
      <c r="K50" s="411"/>
      <c r="L50" s="376">
        <f>ｶ.廃ﾌﾟﾗ類!AU18</f>
        <v>0.7</v>
      </c>
      <c r="M50" s="411"/>
      <c r="N50" s="411"/>
      <c r="O50" s="411"/>
      <c r="P50" s="411"/>
      <c r="Q50" s="411"/>
      <c r="R50" s="411"/>
      <c r="S50" s="411"/>
      <c r="T50" s="411"/>
      <c r="U50" s="411"/>
      <c r="V50" s="411"/>
      <c r="W50" s="411"/>
      <c r="X50" s="411"/>
      <c r="Y50" s="411"/>
      <c r="Z50" s="433"/>
      <c r="AA50" s="377">
        <f t="shared" si="4"/>
        <v>0.7</v>
      </c>
    </row>
    <row r="51" spans="2:27" ht="20.399999999999999"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30" t="s">
        <v>451</v>
      </c>
      <c r="F52" s="731"/>
      <c r="G52" s="415"/>
      <c r="H52" s="415"/>
      <c r="I52" s="415"/>
      <c r="J52" s="415"/>
      <c r="K52" s="415"/>
      <c r="L52" s="376">
        <f>ｶ.廃ﾌﾟﾗ類!AU20</f>
        <v>1.7</v>
      </c>
      <c r="M52" s="415"/>
      <c r="N52" s="415"/>
      <c r="O52" s="415"/>
      <c r="P52" s="415"/>
      <c r="Q52" s="415"/>
      <c r="R52" s="415"/>
      <c r="S52" s="415"/>
      <c r="T52" s="415"/>
      <c r="U52" s="415"/>
      <c r="V52" s="415"/>
      <c r="W52" s="415"/>
      <c r="X52" s="415"/>
      <c r="Y52" s="415"/>
      <c r="Z52" s="433"/>
      <c r="AA52" s="377">
        <f t="shared" si="4"/>
        <v>1.7</v>
      </c>
    </row>
    <row r="53" spans="2:27" ht="20.399999999999999"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144</v>
      </c>
      <c r="I63" s="406">
        <f t="shared" si="10"/>
        <v>0</v>
      </c>
      <c r="J63" s="406">
        <f t="shared" si="10"/>
        <v>0</v>
      </c>
      <c r="K63" s="406">
        <f t="shared" si="10"/>
        <v>0</v>
      </c>
      <c r="L63" s="406">
        <f t="shared" si="10"/>
        <v>8</v>
      </c>
      <c r="M63" s="406">
        <f t="shared" si="10"/>
        <v>0.1</v>
      </c>
      <c r="N63" s="406">
        <f t="shared" si="10"/>
        <v>8.3000000000000007</v>
      </c>
      <c r="O63" s="406">
        <f t="shared" si="10"/>
        <v>0</v>
      </c>
      <c r="P63" s="406">
        <f t="shared" si="10"/>
        <v>0</v>
      </c>
      <c r="Q63" s="406">
        <f t="shared" si="10"/>
        <v>0</v>
      </c>
      <c r="R63" s="406">
        <f t="shared" si="10"/>
        <v>0</v>
      </c>
      <c r="S63" s="406">
        <f t="shared" si="10"/>
        <v>0</v>
      </c>
      <c r="T63" s="406">
        <f t="shared" si="10"/>
        <v>0.30000000000000004</v>
      </c>
      <c r="U63" s="406">
        <f t="shared" si="10"/>
        <v>0</v>
      </c>
      <c r="V63" s="406">
        <f t="shared" si="10"/>
        <v>1320.6</v>
      </c>
      <c r="W63" s="406">
        <f t="shared" si="10"/>
        <v>0</v>
      </c>
      <c r="X63" s="406">
        <f t="shared" si="10"/>
        <v>0</v>
      </c>
      <c r="Y63" s="406">
        <f t="shared" si="10"/>
        <v>0</v>
      </c>
      <c r="Z63" s="406">
        <f t="shared" si="10"/>
        <v>7.6</v>
      </c>
      <c r="AA63" s="407">
        <f>+AA9+AA19+AA20</f>
        <v>1488.9</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2">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99999999999999" customHeight="1">
      <c r="C10" s="78"/>
      <c r="O10" s="79"/>
    </row>
    <row r="11" spans="1:16" ht="13.2">
      <c r="C11" s="78"/>
      <c r="L11" s="788" t="str">
        <f>+表紙!L34</f>
        <v>令和   7年   6月   27日</v>
      </c>
      <c r="M11" s="789"/>
      <c r="N11" s="789"/>
      <c r="O11" s="790"/>
    </row>
    <row r="12" spans="1:16" ht="13.2" customHeight="1">
      <c r="C12" s="78"/>
      <c r="O12" s="80"/>
    </row>
    <row r="13" spans="1:16" ht="13.2">
      <c r="C13" s="791" t="str">
        <f>+表紙!C36</f>
        <v>横浜市長</v>
      </c>
      <c r="D13" s="792"/>
      <c r="E13" s="792"/>
      <c r="F13" s="792"/>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80" t="str">
        <f>+表紙!J39</f>
        <v>東京都新宿区西新宿4-32-22</v>
      </c>
      <c r="K16" s="780"/>
      <c r="L16" s="781"/>
      <c r="M16" s="781"/>
      <c r="N16" s="781"/>
      <c r="O16" s="782"/>
    </row>
    <row r="17" spans="1:15" ht="26.25" customHeight="1">
      <c r="C17" s="78"/>
      <c r="H17" s="23" t="s">
        <v>7</v>
      </c>
      <c r="I17" s="23"/>
      <c r="J17" s="780" t="str">
        <f>+表紙!J40</f>
        <v>株式会社フジタ　首都圏土木支店
執行役員支店長　水 谷　圭 一</v>
      </c>
      <c r="K17" s="780"/>
      <c r="L17" s="781"/>
      <c r="M17" s="781"/>
      <c r="N17" s="781"/>
      <c r="O17" s="782"/>
    </row>
    <row r="18" spans="1:15">
      <c r="C18" s="78"/>
      <c r="J18" s="21" t="s">
        <v>8</v>
      </c>
      <c r="O18" s="79"/>
    </row>
    <row r="19" spans="1:15">
      <c r="C19" s="78"/>
      <c r="J19" s="24" t="s">
        <v>9</v>
      </c>
      <c r="K19" s="24"/>
      <c r="L19" s="746" t="str">
        <f>IF(+表紙!L42="","",+表紙!L42)</f>
        <v>03-5309-2075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株式会社フジタ　首都圏土木支店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2924</v>
      </c>
      <c r="N25" s="770"/>
      <c r="O25" s="771"/>
    </row>
    <row r="26" spans="1:15" ht="18" customHeight="1">
      <c r="C26" s="457" t="s">
        <v>11</v>
      </c>
      <c r="D26" s="489"/>
      <c r="E26" s="490"/>
      <c r="F26" s="756" t="str">
        <f>+表紙!F49</f>
        <v>東京都新宿区西新宿4-32-22</v>
      </c>
      <c r="G26" s="757"/>
      <c r="H26" s="757"/>
      <c r="I26" s="757"/>
      <c r="J26" s="757"/>
      <c r="K26" s="757"/>
      <c r="L26" s="126" t="s">
        <v>172</v>
      </c>
      <c r="M26" s="222"/>
      <c r="N26" s="760" t="str">
        <f>IF(+表紙!N49="","",+表紙!N49)</f>
        <v>03-5309-2075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187</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151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615</v>
      </c>
      <c r="I40" s="240" t="s">
        <v>4</v>
      </c>
      <c r="J40" s="525" t="s">
        <v>324</v>
      </c>
      <c r="K40" s="526"/>
      <c r="L40" s="527"/>
      <c r="M40" s="741">
        <f>+表紙!M63</f>
        <v>615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613</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5"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2" customHeight="1">
      <c r="A54" s="21"/>
      <c r="B54" s="21"/>
      <c r="C54" s="181">
        <v>3</v>
      </c>
      <c r="D54" s="511" t="s">
        <v>443</v>
      </c>
      <c r="E54" s="511"/>
      <c r="F54" s="511"/>
      <c r="G54" s="511"/>
      <c r="H54" s="511"/>
      <c r="I54" s="511"/>
      <c r="J54" s="511"/>
      <c r="K54" s="511"/>
      <c r="L54" s="511"/>
      <c r="M54" s="511"/>
      <c r="N54" s="511"/>
      <c r="O54" s="512"/>
    </row>
    <row r="55" spans="1:15" ht="28.2"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2"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2" customHeight="1">
      <c r="A68" s="21"/>
      <c r="B68" s="21"/>
      <c r="C68" s="181"/>
      <c r="D68" s="182" t="s">
        <v>310</v>
      </c>
      <c r="E68" s="511" t="s">
        <v>408</v>
      </c>
      <c r="F68" s="511"/>
      <c r="G68" s="511"/>
      <c r="H68" s="511"/>
      <c r="I68" s="511"/>
      <c r="J68" s="511"/>
      <c r="K68" s="511"/>
      <c r="L68" s="511"/>
      <c r="M68" s="511"/>
      <c r="N68" s="511"/>
      <c r="O68" s="512"/>
    </row>
    <row r="69" spans="1:15" ht="28.2" customHeight="1">
      <c r="A69" s="21"/>
      <c r="B69" s="21"/>
      <c r="C69" s="181"/>
      <c r="D69" s="182" t="s">
        <v>311</v>
      </c>
      <c r="E69" s="511" t="s">
        <v>316</v>
      </c>
      <c r="F69" s="511"/>
      <c r="G69" s="511"/>
      <c r="H69" s="511"/>
      <c r="I69" s="511"/>
      <c r="J69" s="511"/>
      <c r="K69" s="511"/>
      <c r="L69" s="511"/>
      <c r="M69" s="511"/>
      <c r="N69" s="511"/>
      <c r="O69" s="512"/>
    </row>
    <row r="70" spans="1:15" ht="28.2"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U34" sqref="AU34"/>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44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44</v>
      </c>
      <c r="Q27" s="633"/>
      <c r="R27" s="633"/>
      <c r="S27" s="633"/>
      <c r="T27" s="44" t="s">
        <v>38</v>
      </c>
      <c r="U27" s="64"/>
      <c r="V27" s="64"/>
      <c r="Y27" s="62" t="s">
        <v>39</v>
      </c>
      <c r="Z27" s="65"/>
      <c r="AH27" s="53"/>
      <c r="AI27" s="53"/>
      <c r="AJ27" s="53"/>
      <c r="AK27" s="53"/>
      <c r="AL27" s="603">
        <f>+AH18+P27</f>
        <v>44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44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44</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44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AY26" sqref="AY26"/>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0.7</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1.7</v>
      </c>
      <c r="AV20" s="438" t="s">
        <v>198</v>
      </c>
      <c r="AW20" s="659"/>
      <c r="AX20" s="659"/>
    </row>
    <row r="21" spans="2:51"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5</v>
      </c>
      <c r="E24" s="584"/>
      <c r="F24" s="584"/>
      <c r="G24" s="194" t="s">
        <v>198</v>
      </c>
      <c r="H24" s="573">
        <f>+F12</f>
        <v>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2.4</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v>
      </c>
      <c r="Q27" s="633"/>
      <c r="R27" s="633"/>
      <c r="S27" s="633"/>
      <c r="T27" s="44" t="s">
        <v>38</v>
      </c>
      <c r="U27" s="64"/>
      <c r="V27" s="64"/>
      <c r="Y27" s="62" t="s">
        <v>39</v>
      </c>
      <c r="Z27" s="65"/>
      <c r="AH27" s="53"/>
      <c r="AI27" s="53"/>
      <c r="AJ27" s="53"/>
      <c r="AK27" s="53"/>
      <c r="AL27" s="603">
        <f>+AH18+P27</f>
        <v>3</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5</v>
      </c>
      <c r="E29" s="584"/>
      <c r="F29" s="584"/>
      <c r="G29" s="194" t="s">
        <v>198</v>
      </c>
      <c r="H29" s="573">
        <f>+AL27</f>
        <v>3</v>
      </c>
      <c r="I29" s="574"/>
      <c r="J29" s="194" t="s">
        <v>198</v>
      </c>
      <c r="M29" s="582"/>
      <c r="P29" s="56"/>
      <c r="Q29" s="144"/>
      <c r="R29" s="51" t="s">
        <v>183</v>
      </c>
      <c r="S29" s="628" t="s">
        <v>33</v>
      </c>
      <c r="T29" s="631"/>
      <c r="U29" s="631"/>
      <c r="V29" s="632"/>
      <c r="W29" s="48"/>
      <c r="X29" s="66"/>
      <c r="Y29" s="588" t="s">
        <v>258</v>
      </c>
      <c r="Z29" s="589"/>
      <c r="AA29" s="629">
        <v>0.6</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5</v>
      </c>
      <c r="E30" s="584"/>
      <c r="F30" s="584"/>
      <c r="G30" s="194" t="s">
        <v>198</v>
      </c>
      <c r="H30" s="573">
        <f>+AL30</f>
        <v>3</v>
      </c>
      <c r="I30" s="574"/>
      <c r="J30" s="194" t="s">
        <v>198</v>
      </c>
      <c r="M30" s="582"/>
      <c r="P30" s="56"/>
      <c r="R30" s="587">
        <f>+ROUND(AA28,1)+ROUND(AA29,1)+ROUND(AA30,1)</f>
        <v>3</v>
      </c>
      <c r="S30" s="633"/>
      <c r="T30" s="633"/>
      <c r="U30" s="633"/>
      <c r="V30" s="44" t="s">
        <v>16</v>
      </c>
      <c r="Y30" s="588" t="s">
        <v>186</v>
      </c>
      <c r="Z30" s="589"/>
      <c r="AA30" s="629"/>
      <c r="AB30" s="630"/>
      <c r="AC30" s="630"/>
      <c r="AD30" s="630"/>
      <c r="AE30" s="630"/>
      <c r="AF30" s="44" t="s">
        <v>13</v>
      </c>
      <c r="AL30" s="606">
        <v>3</v>
      </c>
      <c r="AM30" s="607"/>
      <c r="AN30" s="607"/>
      <c r="AO30" s="607"/>
      <c r="AP30" s="52" t="s">
        <v>13</v>
      </c>
      <c r="AS30" s="625"/>
      <c r="AT30" s="622"/>
      <c r="AU30" s="622"/>
      <c r="AV30" s="623"/>
      <c r="AW30" s="405"/>
    </row>
    <row r="31" spans="2:51" ht="27" customHeight="1" thickTop="1" thickBot="1">
      <c r="B31" s="560" t="s">
        <v>226</v>
      </c>
      <c r="C31" s="561"/>
      <c r="D31" s="584">
        <v>4</v>
      </c>
      <c r="E31" s="584"/>
      <c r="F31" s="584"/>
      <c r="G31" s="194" t="s">
        <v>198</v>
      </c>
      <c r="H31" s="573">
        <f>+AS24</f>
        <v>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80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56.666666666666664</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AZ29" sqref="AZ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0.1</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v>0.1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Q35" sqref="Q35"/>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株式会社フジタ　首都圏土木支店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3.3000000000000003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3.3000000000000003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3.3000000000000003</v>
      </c>
      <c r="Q27" s="633"/>
      <c r="R27" s="633"/>
      <c r="S27" s="633"/>
      <c r="T27" s="44" t="s">
        <v>38</v>
      </c>
      <c r="U27" s="64"/>
      <c r="V27" s="64"/>
      <c r="Y27" s="62" t="s">
        <v>39</v>
      </c>
      <c r="Z27" s="65"/>
      <c r="AH27" s="53"/>
      <c r="AI27" s="53"/>
      <c r="AJ27" s="53"/>
      <c r="AK27" s="53"/>
      <c r="AL27" s="603">
        <f>+AH18+P27</f>
        <v>3.3000000000000003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3.3000000000000003</v>
      </c>
      <c r="I29" s="574"/>
      <c r="J29" s="194" t="s">
        <v>198</v>
      </c>
      <c r="M29" s="582"/>
      <c r="P29" s="56"/>
      <c r="Q29" s="144"/>
      <c r="R29" s="51" t="s">
        <v>183</v>
      </c>
      <c r="S29" s="628" t="s">
        <v>33</v>
      </c>
      <c r="T29" s="631"/>
      <c r="U29" s="631"/>
      <c r="V29" s="632"/>
      <c r="W29" s="48"/>
      <c r="X29" s="66"/>
      <c r="Y29" s="588" t="s">
        <v>258</v>
      </c>
      <c r="Z29" s="589"/>
      <c r="AA29" s="629">
        <v>0.1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3.3</v>
      </c>
      <c r="I30" s="574"/>
      <c r="J30" s="194" t="s">
        <v>198</v>
      </c>
      <c r="M30" s="582"/>
      <c r="P30" s="56"/>
      <c r="R30" s="587">
        <f>+ROUND(AA28,1)+ROUND(AA29,1)+ROUND(AA30,1)</f>
        <v>3.3000000000000003</v>
      </c>
      <c r="S30" s="633"/>
      <c r="T30" s="633"/>
      <c r="U30" s="633"/>
      <c r="V30" s="44" t="s">
        <v>16</v>
      </c>
      <c r="Y30" s="588" t="s">
        <v>186</v>
      </c>
      <c r="Z30" s="589"/>
      <c r="AA30" s="629"/>
      <c r="AB30" s="630"/>
      <c r="AC30" s="630"/>
      <c r="AD30" s="630"/>
      <c r="AE30" s="630"/>
      <c r="AF30" s="44" t="s">
        <v>13</v>
      </c>
      <c r="AL30" s="606">
        <v>3.3</v>
      </c>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3.2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2025-06-27T05:02:47Z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