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45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<sst xmlns="http://schemas.openxmlformats.org/spreadsheetml/2006/main" count="3305" uniqueCount="472">
  <si>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</si>
  <si>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</si>
  <si>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</si>
  <si>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</si>
  <si>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</si>
  <si>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</si>
  <si>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</si>
  <si>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</si>
  <si>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</si>
  <si>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</si>
  <si>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</si>
  <si>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</si>
  <si>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</si>
  <si>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</si>
  <si>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</si>
  <si>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</si>
  <si>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</si>
  <si>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</si>
  <si>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</si>
  <si>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</si>
  <si>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</si>
  <si>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</si>
  <si>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</si>
  <si>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</si>
  <si>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</si>
  <si>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</si>
  <si>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</si>
  <si>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</si>
  <si>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</si>
  <si>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</si>
  <si>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</si>
  <si>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</si>
  <si>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</si>
  <si>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</si>
  <si>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</si>
  <si>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</si>
  <si>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</si>
  <si>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</si>
  <si>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</si>
  <si>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</si>
  <si>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</si>
  <si>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</si>
  <si>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</si>
  <si>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</si>
  <si>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</si>
  <si>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</si>
  <si>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</si>
  <si>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</si>
  <si>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</si>
  <si>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</si>
  <si>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</si>
  <si>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</si>
  <si>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</si>
  <si>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</si>
  <si>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</si>
  <si>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</si>
  <si>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</si>
  <si>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</si>
  <si>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</si>
  <si>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</si>
  <si>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</si>
  <si>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</si>
  <si>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</si>
  <si>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</si>
  <si>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</si>
  <si>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</si>
  <si>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</si>
  <si>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</si>
  <si>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</si>
  <si>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</si>
  <si>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</si>
  <si>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</si>
  <si>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</si>
  <si>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</si>
  <si>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</si>
  <si>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</si>
  <si>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</si>
  <si>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</si>
  <si>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</si>
  <si>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</si>
  <si>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</si>
  <si>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</si>
  <si>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</si>
  <si>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</si>
  <si>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</si>
  <si>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</si>
  <si>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</si>
  <si>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</si>
  <si>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</si>
  <si>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</si>
  <si>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</si>
  <si>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</si>
  <si>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</si>
  <si>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</si>
  <si>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</si>
  <si>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</si>
  <si>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</si>
  <si>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</si>
  <si>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</si>
  <si>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</si>
  <si>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</si>
  <si>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</si>
  <si>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</si>
  <si>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</si>
  <si>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</si>
  <si>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</si>
  <si>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</si>
  <si>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</si>
  <si>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</si>
  <si>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</si>
  <si>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</si>
  <si>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</si>
  <si>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</si>
  <si>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</si>
  <si>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</si>
  <si>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</si>
  <si>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</si>
  <si>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</si>
  <si>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</si>
  <si>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</si>
  <si>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</si>
  <si>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</si>
  <si>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</si>
  <si>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</si>
  <si>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</si>
  <si>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</si>
  <si>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</si>
  <si>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</si>
  <si>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</si>
  <si>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</si>
  <si>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</si>
  <si>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</si>
  <si>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</si>
  <si>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</si>
  <si>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</si>
  <si>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</si>
  <si>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</si>
  <si>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</si>
  <si>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</si>
  <si>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</si>
  <si>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</si>
  <si>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</si>
  <si>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</si>
  <si>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</si>
  <si>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</si>
  <si>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</si>
  <si>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</si>
  <si>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</si>
  <si>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</si>
  <si>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</si>
  <si>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</si>
  <si>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</si>
  <si>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</si>
  <si>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</si>
  <si>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</si>
  <si>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</si>
  <si>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</si>
  <si>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</si>
  <si>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</si>
  <si>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</si>
  <si>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</si>
  <si>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</si>
  <si>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</si>
  <si>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</si>
  <si>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</si>
  <si>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</si>
  <si>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</si>
  <si>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</si>
  <si>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</si>
  <si>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</si>
  <si>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</si>
  <si>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</si>
  <si>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</si>
  <si>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</si>
  <si>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</si>
  <si>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</si>
  <si>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</si>
  <si>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</si>
  <si>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</si>
  <si>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</si>
  <si>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</si>
  <si>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</si>
  <si>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</si>
  <si>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</si>
  <si>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</si>
  <si>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</si>
  <si>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</si>
  <si>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</si>
  <si>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</si>
  <si>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</si>
  <si>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</si>
  <si>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</si>
  <si>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</si>
  <si>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</si>
  <si>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</si>
  <si>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</si>
  <si>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</si>
  <si>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</si>
  <si>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</si>
  <si>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</si>
  <si>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</si>
  <si>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</si>
  <si>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</si>
  <si>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</si>
  <si>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</si>
  <si>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</si>
  <si>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</si>
  <si>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</si>
  <si>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</si>
  <si>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</si>
  <si>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</si>
  <si>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</si>
  <si>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</si>
  <si>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</si>
  <si>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</si>
  <si>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</si>
  <si>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</si>
  <si>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</si>
  <si>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</si>
  <si>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</si>
  <si>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</si>
  <si>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</si>
  <si>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</si>
  <si>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</si>
  <si>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</si>
  <si>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</si>
  <si>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</si>
  <si>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</si>
  <si>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</si>
  <si>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</si>
  <si>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</si>
  <si>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</si>
  <si>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</si>
  <si>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</si>
  <si>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</si>
  <si>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</si>
  <si>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</si>
  <si>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</si>
  <si>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</si>
  <si>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</si>
  <si>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</si>
  <si>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</si>
  <si>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</si>
  <si>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</si>
  <si>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</si>
  <si>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</si>
  <si>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</si>
  <si>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</si>
  <si>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</si>
  <si>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</si>
  <si>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</si>
  <si>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</si>
  <si>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</si>
  <si>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</si>
  <si>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</si>
  <si>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</si>
  <si>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</si>
  <si>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</si>
  <si>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</si>
  <si>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</si>
  <si>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</si>
  <si>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</si>
  <si>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</si>
  <si>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</si>
  <si>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</si>
  <si>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</si>
  <si>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</si>
  <si>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</si>
  <si>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</si>
  <si>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</si>
  <si>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</si>
  <si>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</si>
  <si>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</si>
  <si>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</si>
  <si>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</si>
  <si>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</si>
  <si>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</si>
  <si>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</si>
  <si>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</si>
  <si>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</si>
  <si>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</si>
  <si>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</si>
  <si>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</si>
  <si>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</si>
  <si>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</si>
  <si>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</si>
  <si>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</si>
  <si>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</si>
  <si>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</si>
  <si>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</si>
  <si>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</si>
  <si>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</si>
  <si>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</si>
  <si>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</si>
  <si>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</si>
  <si>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</si>
  <si>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</si>
  <si>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</si>
  <si>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</si>
  <si>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</si>
  <si>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</si>
  <si>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</si>
  <si>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</si>
  <si>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</si>
  <si>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</si>
  <si>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</si>
  <si>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</si>
  <si>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</si>
  <si>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</si>
  <si>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</si>
  <si>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</si>
  <si>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</si>
  <si>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</si>
  <si>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</si>
  <si>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</si>
  <si>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</si>
  <si>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</si>
  <si>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</si>
  <si>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</si>
  <si>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</si>
  <si>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</si>
  <si>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</si>
  <si>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</si>
  <si>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</si>
  <si>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</si>
  <si>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</si>
  <si>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</si>
  <si>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</si>
  <si>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</si>
  <si>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</si>
  <si>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</si>
  <si>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</si>
  <si>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</si>
  <si>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</si>
  <si>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</si>
  <si>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</si>
  <si>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</si>
  <si>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</si>
  <si>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</si>
  <si>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</si>
  <si>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</si>
  <si>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</si>
  <si>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</si>
  <si>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</si>
  <si>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</si>
  <si>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</si>
  <si>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</si>
  <si>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</si>
  <si>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</si>
  <si>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</si>
  <si>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</si>
  <si>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</si>
  <si>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</si>
  <si>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</si>
  <si>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</si>
  <si>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</si>
  <si>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</si>
  <si>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</si>
  <si>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</si>
  <si>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</si>
  <si>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</si>
  <si>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</si>
  <si>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</si>
  <si>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</si>
  <si>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</si>
  <si>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</si>
  <si>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</si>
  <si>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</si>
  <si>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</si>
  <si>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</si>
  <si>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</si>
  <si>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</si>
  <si>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</si>
  <si>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</si>
  <si>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</si>
  <si>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</si>
  <si>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</si>
  <si>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</si>
  <si>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</si>
  <si>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</si>
  <si>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</si>
  <si>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</si>
  <si>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</si>
  <si>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</si>
  <si>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</si>
  <si>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</si>
  <si>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</si>
  <si>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</si>
  <si>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</si>
  <si>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</si>
  <si>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</si>
  <si>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</si>
  <si>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</si>
  <si>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</si>
  <si>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</si>
  <si>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</si>
  <si>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</si>
  <si>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</si>
  <si>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</si>
  <si>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</si>
  <si>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</si>
  <si>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</si>
  <si>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</si>
  <si>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</si>
  <si>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</si>
  <si>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</si>
  <si>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</si>
  <si>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</si>
  <si>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</si>
  <si>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</si>
  <si>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</si>
  <si>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</si>
  <si>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</si>
  <si>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</si>
  <si>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</si>
  <si>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</si>
  <si>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</si>
  <si>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</si>
  <si>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</si>
  <si>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</si>
  <si>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</si>
  <si>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</si>
  <si>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</si>
  <si>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</si>
  <si>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</si>
  <si>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</si>
  <si>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</si>
  <si>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</si>
  <si>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</si>
  <si>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</si>
  <si>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</si>
  <si>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</si>
  <si>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</si>
  <si>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</si>
  <si>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</si>
  <si>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</si>
  <si>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</si>
  <si>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</si>
  <si>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</si>
  <si>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</si>
  <si>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</si>
  <si>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</si>
  <si>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</si>
  <si>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</si>
  <si>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</si>
  <si>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</si>
  <si>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</si>
  <si>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</si>
  <si>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</si>
  <si>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</si>
  <si>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</si>
  <si>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</si>
  <si>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</si>
  <si>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</si>
  <si>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</si>
  <si>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</si>
  <si>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</si>
  <si>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</si>
  <si>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</si>
  <si>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</si>
  <si>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</si>
  <si>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</si>
  <si>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</si>
  <si>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</si>
  <si>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横浜市緑区台村町615-1</t>
    <phoneticPr fontId="3"/>
  </si>
  <si>
    <t>株式会社チュウバチ 代表取締役社長 中鉢誠一</t>
    <phoneticPr fontId="3"/>
  </si>
  <si>
    <t>045-931-8512</t>
    <phoneticPr fontId="3"/>
  </si>
  <si>
    <t>株式会社チュウバチ</t>
    <phoneticPr fontId="3"/>
  </si>
  <si>
    <t>Ｄ－建設業</t>
    <phoneticPr fontId="3"/>
  </si>
  <si>
    <t>土木工事業</t>
    <phoneticPr fontId="3"/>
  </si>
  <si>
    <t>令和  7年  4月 8日</t>
    <phoneticPr fontId="3"/>
  </si>
  <si>
    <t>14人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</si>
</sst>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FF00"/>
  </sheetPr>
  <dimension ref="A2:AB144"/>
  <sheetViews>
    <sheetView showGridLines="0" tabSelected="1" view="pageBreakPreview" topLeftCell="A25" zoomScaleNormal="100" zoomScaleSheetLayoutView="100" workbookViewId="0">
      <selection activeCell="S36" sqref="S3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2918</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468</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876</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7227</v>
      </c>
      <c r="I63" s="240" t="s">
        <v>4</v>
      </c>
      <c r="J63" s="473" t="s">
        <v>324</v>
      </c>
      <c r="K63" s="474"/>
      <c r="L63" s="475"/>
      <c r="M63" s="468">
        <f>+別紙!AA14</f>
        <v>7227</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7227</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73.2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97</v>
      </c>
      <c r="E24" s="629"/>
      <c r="F24" s="629"/>
      <c r="G24" s="194" t="s">
        <v>198</v>
      </c>
      <c r="H24" s="607">
        <f>+F12</f>
        <v>73.2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73.2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73.2</v>
      </c>
      <c r="Q27" s="612"/>
      <c r="R27" s="612"/>
      <c r="S27" s="612"/>
      <c r="T27" s="44" t="s">
        <v>38</v>
      </c>
      <c r="U27" s="64"/>
      <c r="V27" s="64"/>
      <c r="Y27" s="62" t="s">
        <v>39</v>
      </c>
      <c r="Z27" s="65"/>
      <c r="AH27" s="53"/>
      <c r="AI27" s="53"/>
      <c r="AJ27" s="53"/>
      <c r="AK27" s="53"/>
      <c r="AL27" s="575">
        <f>+AH18+P27</f>
        <v>73.2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73.2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97</v>
      </c>
      <c r="E29" s="629"/>
      <c r="F29" s="629"/>
      <c r="G29" s="194" t="s">
        <v>198</v>
      </c>
      <c r="H29" s="607">
        <f>+AL27</f>
        <v>73.2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73.2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97</v>
      </c>
      <c r="E31" s="629"/>
      <c r="F31" s="629"/>
      <c r="G31" s="194" t="s">
        <v>198</v>
      </c>
      <c r="H31" s="607">
        <f>+AS24</f>
        <v>73.2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8209.7000000000007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7000</v>
      </c>
      <c r="E24" s="629"/>
      <c r="F24" s="629"/>
      <c r="G24" s="194" t="s">
        <v>198</v>
      </c>
      <c r="H24" s="607">
        <f>+F12</f>
        <v>8209.7000000000007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8209.7000000000007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8209.7000000000007</v>
      </c>
      <c r="Q27" s="612"/>
      <c r="R27" s="612"/>
      <c r="S27" s="612"/>
      <c r="T27" s="44" t="s">
        <v>38</v>
      </c>
      <c r="U27" s="64"/>
      <c r="V27" s="64"/>
      <c r="Y27" s="62" t="s">
        <v>39</v>
      </c>
      <c r="Z27" s="65"/>
      <c r="AH27" s="53"/>
      <c r="AI27" s="53"/>
      <c r="AJ27" s="53"/>
      <c r="AK27" s="53"/>
      <c r="AL27" s="575">
        <f>+AH18+P27</f>
        <v>8209.7000000000007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8209.7000000000007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7000</v>
      </c>
      <c r="E29" s="629"/>
      <c r="F29" s="629"/>
      <c r="G29" s="194" t="s">
        <v>198</v>
      </c>
      <c r="H29" s="607">
        <f>+AL27</f>
        <v>8209.7000000000007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8209.7000000000007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7000</v>
      </c>
      <c r="E31" s="629"/>
      <c r="F31" s="629"/>
      <c r="G31" s="194" t="s">
        <v>198</v>
      </c>
      <c r="H31" s="607">
        <f>+AS24</f>
        <v>8209.7000000000007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株式会社チュウバチ</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pageSetUpPr fitToPage="1"/>
  </sheetPr>
  <dimension ref="B1:BJ76"/>
  <sheetViews>
    <sheetView showGridLines="0" topLeftCell="A22" zoomScaleNormal="100" workbookViewId="0">
      <selection activeCell="Z35" sqref="Z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22</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22</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22</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pageSetUpPr fitToPage="1"/>
  </sheetPr>
  <dimension ref="B1:AA67"/>
  <sheetViews>
    <sheetView showGridLines="0" topLeftCell="A7" zoomScale="70" zoomScaleNormal="70" workbookViewId="0">
      <selection activeCell="I23" sqref="I2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株式会社チュウバチ</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80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v>
      </c>
      <c r="M9" s="319">
        <f>IF(OR(ｷ.紙くず!D24&gt;0,ｷ.紙くず!D24&lt;0),ｷ.紙くず!D24,IF(M$19&gt;0,"0",0))</f>
        <v>0</v>
      </c>
      <c r="N9" s="319">
        <f>IF(OR(ｸ.木くず!D24&gt;0,ｸ.木くず!D24&lt;0),ｸ.木くず!D24,IF(N$19&gt;0,"0",0))</f>
        <v>20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97</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7000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22</v>
      </c>
      <c r="AA9" s="321">
        <f>IF(SUM(G9:Z9)&gt;0,SUM(G9:Z9),IF(AA$19&gt;0,"0",0))</f>
        <v>7227</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80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v>
      </c>
      <c r="M14" s="325">
        <f>IF(OR(ｷ.紙くず!D29&gt;0,ｷ.紙くず!D29&lt;0),ｷ.紙くず!D29,IF(M$19&gt;0,"0",0))</f>
        <v>0</v>
      </c>
      <c r="N14" s="325">
        <f>IF(OR(ｸ.木くず!D29&gt;0,ｸ.木くず!D29&lt;0),ｸ.木くず!D29,IF(N$19&gt;0,"0",0))</f>
        <v>20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97</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7000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22</v>
      </c>
      <c r="AA14" s="327">
        <f t="shared" si="0"/>
        <v>7227</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80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8</v>
      </c>
      <c r="M16" s="325">
        <f>IF(OR(ｷ.紙くず!D31&gt;0,ｷ.紙くず!D31&lt;0),ｷ.紙くず!D31,IF(M$19&gt;0,"0",0))</f>
        <v>0</v>
      </c>
      <c r="N16" s="325">
        <f>IF(OR(ｸ.木くず!D31&gt;0,ｸ.木くず!D31&lt;0),ｸ.木くず!D31,IF(N$19&gt;0,"0",0))</f>
        <v>20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97</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7000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22</v>
      </c>
      <c r="AA16" s="327">
        <f t="shared" si="0"/>
        <v>7227</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98</v>
      </c>
      <c r="I19" s="331">
        <f t="shared" si="1"/>
        <v>0</v>
      </c>
      <c r="J19" s="331">
        <f t="shared" si="1"/>
        <v>0</v>
      </c>
      <c r="K19" s="331">
        <f t="shared" si="1"/>
        <v>0</v>
      </c>
      <c r="L19" s="331">
        <f t="shared" si="1"/>
        <v>6.9</v>
      </c>
      <c r="M19" s="331">
        <f t="shared" si="1"/>
        <v>0</v>
      </c>
      <c r="N19" s="331">
        <f t="shared" si="1"/>
        <v>0</v>
      </c>
      <c r="O19" s="331">
        <f t="shared" si="1"/>
        <v>0</v>
      </c>
      <c r="P19" s="331">
        <f t="shared" si="1"/>
        <v>0</v>
      </c>
      <c r="Q19" s="331">
        <f t="shared" si="1"/>
        <v>0</v>
      </c>
      <c r="R19" s="331">
        <f t="shared" si="1"/>
        <v>0</v>
      </c>
      <c r="S19" s="331">
        <f t="shared" si="1"/>
        <v>73.2</v>
      </c>
      <c r="T19" s="331">
        <f t="shared" si="1"/>
        <v>0</v>
      </c>
      <c r="U19" s="331">
        <f t="shared" si="1"/>
        <v>0</v>
      </c>
      <c r="V19" s="331">
        <f t="shared" si="1"/>
        <v>8209.7000000000007</v>
      </c>
      <c r="W19" s="331">
        <f t="shared" si="1"/>
        <v>0</v>
      </c>
      <c r="X19" s="331">
        <f t="shared" si="1"/>
        <v>0</v>
      </c>
      <c r="Y19" s="331">
        <f t="shared" si="1"/>
        <v>0</v>
      </c>
      <c r="Z19" s="332">
        <f t="shared" si="1"/>
        <v>0</v>
      </c>
      <c r="AA19" s="333">
        <f t="shared" ref="AA19:AA25" si="2">SUM(G19:Z19)</f>
        <v>8387.8000000000011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98</v>
      </c>
      <c r="I41" s="367">
        <f t="shared" si="8"/>
        <v>0</v>
      </c>
      <c r="J41" s="367">
        <f t="shared" si="8"/>
        <v>0</v>
      </c>
      <c r="K41" s="367">
        <f t="shared" si="8"/>
        <v>0</v>
      </c>
      <c r="L41" s="367">
        <f t="shared" si="8"/>
        <v>6.9</v>
      </c>
      <c r="M41" s="367">
        <f t="shared" si="8"/>
        <v>0</v>
      </c>
      <c r="N41" s="367">
        <f t="shared" si="8"/>
        <v>0</v>
      </c>
      <c r="O41" s="367">
        <f t="shared" si="8"/>
        <v>0</v>
      </c>
      <c r="P41" s="367">
        <f t="shared" si="8"/>
        <v>0</v>
      </c>
      <c r="Q41" s="367">
        <f t="shared" si="8"/>
        <v>0</v>
      </c>
      <c r="R41" s="367">
        <f t="shared" si="8"/>
        <v>0</v>
      </c>
      <c r="S41" s="367">
        <f t="shared" si="8"/>
        <v>73.2</v>
      </c>
      <c r="T41" s="367">
        <f t="shared" si="8"/>
        <v>0</v>
      </c>
      <c r="U41" s="367">
        <f t="shared" si="8"/>
        <v>0</v>
      </c>
      <c r="V41" s="367">
        <f t="shared" si="8"/>
        <v>8209.7000000000007</v>
      </c>
      <c r="W41" s="367">
        <f t="shared" si="8"/>
        <v>0</v>
      </c>
      <c r="X41" s="367">
        <f t="shared" si="8"/>
        <v>0</v>
      </c>
      <c r="Y41" s="367">
        <f t="shared" si="8"/>
        <v>0</v>
      </c>
      <c r="Z41" s="368">
        <f t="shared" si="8"/>
        <v>0</v>
      </c>
      <c r="AA41" s="369">
        <f t="shared" si="4"/>
        <v>8387.8000000000011</v>
      </c>
    </row>
    <row r="42" spans="2:27" ht="20.45" customHeight="1">
      <c r="B42" s="167"/>
      <c r="C42" s="691"/>
      <c r="D42" s="207"/>
      <c r="E42" s="205" t="s">
        <v>262</v>
      </c>
      <c r="F42" s="383"/>
      <c r="G42" s="358">
        <f t="shared" ref="G42:Z42" si="9">SUM(G43:G45)</f>
        <v>0</v>
      </c>
      <c r="H42" s="358">
        <f t="shared" si="9"/>
        <v>98</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73.2</v>
      </c>
      <c r="T42" s="358">
        <f t="shared" si="9"/>
        <v>0</v>
      </c>
      <c r="U42" s="358">
        <f t="shared" si="9"/>
        <v>0</v>
      </c>
      <c r="V42" s="358">
        <f t="shared" si="9"/>
        <v>8209.7000000000007</v>
      </c>
      <c r="W42" s="358">
        <f t="shared" si="9"/>
        <v>0</v>
      </c>
      <c r="X42" s="358">
        <f t="shared" si="9"/>
        <v>0</v>
      </c>
      <c r="Y42" s="358">
        <f t="shared" si="9"/>
        <v>0</v>
      </c>
      <c r="Z42" s="359">
        <f t="shared" si="9"/>
        <v>0</v>
      </c>
      <c r="AA42" s="360">
        <f t="shared" si="4"/>
        <v>8380.9000000000015</v>
      </c>
    </row>
    <row r="43" spans="2:27" ht="20.45" customHeight="1">
      <c r="B43" s="167"/>
      <c r="C43" s="691"/>
      <c r="D43" s="208"/>
      <c r="E43" s="203"/>
      <c r="F43" s="201" t="s">
        <v>235</v>
      </c>
      <c r="G43" s="361">
        <f>+ｱ.燃え殻!$AA$28</f>
        <v>0</v>
      </c>
      <c r="H43" s="361">
        <f>+ｲ.汚泥!$AA$28</f>
        <v>98</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73.2</v>
      </c>
      <c r="T43" s="361">
        <f>+ｾ.ｶﾞﾗｽ･ｺﾝｸﾘ･陶磁器くず!$AA$28</f>
        <v>0</v>
      </c>
      <c r="U43" s="361">
        <f>+ｿ.鉱さい!$AA$28</f>
        <v>0</v>
      </c>
      <c r="V43" s="361">
        <f>+ﾀ.がれき類!$AA$28</f>
        <v>8209.7000000000007</v>
      </c>
      <c r="W43" s="361">
        <f>+ﾁ.動物のふん尿!$AA$28</f>
        <v>0</v>
      </c>
      <c r="X43" s="361">
        <f>+ﾂ.動物の死体!$AA$28</f>
        <v>0</v>
      </c>
      <c r="Y43" s="361">
        <f>+ﾃ.ばいじん!$AA$28</f>
        <v>0</v>
      </c>
      <c r="Z43" s="362">
        <f>+ﾄ.混合廃棄物その他!$AA$28</f>
        <v>0</v>
      </c>
      <c r="AA43" s="363">
        <f t="shared" si="4"/>
        <v>8380.9000000000015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6.9</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6.9</v>
      </c>
    </row>
    <row r="47" spans="2:27" ht="20.45" customHeight="1">
      <c r="B47" s="167"/>
      <c r="C47" s="122" t="s">
        <v>237</v>
      </c>
      <c r="D47" s="696" t="s">
        <v>294</v>
      </c>
      <c r="E47" s="696"/>
      <c r="F47" s="697"/>
      <c r="G47" s="370">
        <f>+ｱ.燃え殻!$AL$27</f>
        <v>0</v>
      </c>
      <c r="H47" s="370">
        <f>+ｲ.汚泥!$AL$27</f>
        <v>98</v>
      </c>
      <c r="I47" s="370">
        <f>+ｳ.廃油!$AL$27</f>
        <v>0</v>
      </c>
      <c r="J47" s="370">
        <f>+ｴ.廃酸!$AL$27</f>
        <v>0</v>
      </c>
      <c r="K47" s="370">
        <f>+ｵ.廃ｱﾙｶﾘ!$AL$27</f>
        <v>0</v>
      </c>
      <c r="L47" s="370">
        <f>+ｶ.廃ﾌﾟﾗ類!$AL$27</f>
        <v>6.9</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73.2</v>
      </c>
      <c r="T47" s="370">
        <f>+ｾ.ｶﾞﾗｽ･ｺﾝｸﾘ･陶磁器くず!$AL$27</f>
        <v>0</v>
      </c>
      <c r="U47" s="370">
        <f>+ｿ.鉱さい!$AL$27</f>
        <v>0</v>
      </c>
      <c r="V47" s="370">
        <f>+ﾀ.がれき類!$AL$27</f>
        <v>8209.7000000000007</v>
      </c>
      <c r="W47" s="370">
        <f>+ﾁ.動物のふん尿!$AL$27</f>
        <v>0</v>
      </c>
      <c r="X47" s="370">
        <f>+ﾂ.動物の死体!$AL$27</f>
        <v>0</v>
      </c>
      <c r="Y47" s="370">
        <f>+ﾃ.ばいじん!$AL$27</f>
        <v>0</v>
      </c>
      <c r="Z47" s="371">
        <f>+ﾄ.混合廃棄物その他!$AL$27</f>
        <v>0</v>
      </c>
      <c r="AA47" s="372">
        <f t="shared" si="4"/>
        <v>8387.8000000000011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98</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73.2</v>
      </c>
      <c r="T49" s="422">
        <f>+ｾ.ｶﾞﾗｽ･ｺﾝｸﾘ･陶磁器くず!$AS$24</f>
        <v>0</v>
      </c>
      <c r="U49" s="422">
        <f>+ｿ.鉱さい!$AS$24</f>
        <v>0</v>
      </c>
      <c r="V49" s="422">
        <f>+ﾀ.がれき類!$AS$24</f>
        <v>8209.7000000000007</v>
      </c>
      <c r="W49" s="422">
        <f>+ﾁ.動物のふん尿!$AS$24</f>
        <v>0</v>
      </c>
      <c r="X49" s="422">
        <f>+ﾂ.動物の死体!$AS$24</f>
        <v>0</v>
      </c>
      <c r="Y49" s="422">
        <f>+ﾃ.ばいじん!$AS$24</f>
        <v>0</v>
      </c>
      <c r="Z49" s="423">
        <f>+ﾄ.混合廃棄物その他!$AS$24</f>
        <v>0</v>
      </c>
      <c r="AA49" s="424">
        <f t="shared" si="4"/>
        <v>8380.9000000000015</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178</v>
      </c>
      <c r="I63" s="406">
        <f t="shared" si="10"/>
        <v>0</v>
      </c>
      <c r="J63" s="406">
        <f t="shared" si="10"/>
        <v>0</v>
      </c>
      <c r="K63" s="406">
        <f t="shared" si="10"/>
        <v>0</v>
      </c>
      <c r="L63" s="406">
        <f t="shared" si="10"/>
        <v>14.9</v>
      </c>
      <c r="M63" s="406">
        <f t="shared" si="10"/>
        <v>0</v>
      </c>
      <c r="N63" s="406">
        <f t="shared" si="10"/>
        <v>20</v>
      </c>
      <c r="O63" s="406">
        <f t="shared" si="10"/>
        <v>0</v>
      </c>
      <c r="P63" s="406">
        <f t="shared" si="10"/>
        <v>0</v>
      </c>
      <c r="Q63" s="406">
        <f t="shared" si="10"/>
        <v>0</v>
      </c>
      <c r="R63" s="406">
        <f t="shared" si="10"/>
        <v>0</v>
      </c>
      <c r="S63" s="406">
        <f t="shared" si="10"/>
        <v>170.2</v>
      </c>
      <c r="T63" s="406">
        <f t="shared" si="10"/>
        <v>0</v>
      </c>
      <c r="U63" s="406">
        <f t="shared" si="10"/>
        <v>0</v>
      </c>
      <c r="V63" s="406">
        <f t="shared" si="10"/>
        <v>15209.7</v>
      </c>
      <c r="W63" s="406">
        <f t="shared" si="10"/>
        <v>0</v>
      </c>
      <c r="X63" s="406">
        <f t="shared" si="10"/>
        <v>0</v>
      </c>
      <c r="Y63" s="406">
        <f t="shared" si="10"/>
        <v>0</v>
      </c>
      <c r="Z63" s="406">
        <f t="shared" si="10"/>
        <v>22</v>
      </c>
      <c r="AA63" s="407">
        <f>+AA9+AA19+AA20</f>
        <v>15614.800000000001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FF00"/>
  </sheetPr>
  <dimension ref="A1:P80"/>
  <sheetViews>
    <sheetView showGridLines="0" showZeros="0" view="pageBreakPreview" topLeftCell="B22" zoomScaleNormal="100" zoomScaleSheetLayoutView="100" workbookViewId="0">
      <selection activeCell="L11" sqref="L11:O11"/>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4月 8日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横浜市緑区台村町615-1</v>
      </c>
      <c r="K16" s="746"/>
      <c r="L16" s="747"/>
      <c r="M16" s="747"/>
      <c r="N16" s="747"/>
      <c r="O16" s="748"/>
    </row>
    <row r="17" spans="1:15" ht="26.25" customHeight="1">
      <c r="C17" s="78"/>
      <c r="H17" s="23" t="s">
        <v>7</v>
      </c>
      <c r="I17" s="23"/>
      <c r="J17" s="746" t="str">
        <f>+表紙!J40</f>
        <v>株式会社チュウバチ 代表取締役社長 中鉢誠一</v>
      </c>
      <c r="K17" s="746"/>
      <c r="L17" s="747"/>
      <c r="M17" s="747"/>
      <c r="N17" s="747"/>
      <c r="O17" s="748"/>
    </row>
    <row r="18" spans="1:15">
      <c r="C18" s="78"/>
      <c r="J18" s="21" t="s">
        <v>8</v>
      </c>
      <c r="O18" s="79"/>
    </row>
    <row r="19" spans="1:15">
      <c r="C19" s="78"/>
      <c r="J19" s="24" t="s">
        <v>9</v>
      </c>
      <c r="K19" s="24"/>
      <c r="L19" s="759" t="str">
        <f>IF(+表紙!L42="","",+表紙!L42)</f>
        <v>045-931-8512</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株式会社チュウバチ</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2918</v>
      </c>
      <c r="N25" s="783"/>
      <c r="O25" s="784"/>
    </row>
    <row r="26" spans="1:15" ht="18" customHeight="1">
      <c r="C26" s="493" t="s">
        <v>11</v>
      </c>
      <c r="D26" s="494"/>
      <c r="E26" s="495"/>
      <c r="F26" s="769" t="str">
        <f>+表紙!F49</f>
        <v>横浜市緑区台村町615-1</v>
      </c>
      <c r="G26" s="770"/>
      <c r="H26" s="770"/>
      <c r="I26" s="770"/>
      <c r="J26" s="770"/>
      <c r="K26" s="770"/>
      <c r="L26" s="126" t="s">
        <v>172</v>
      </c>
      <c r="M26" s="222"/>
      <c r="N26" s="773" t="str">
        <f>IF(+表紙!N49="","",+表紙!N49)</f>
        <v>045-931-8512</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土木工事業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876</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14人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7227</v>
      </c>
      <c r="I40" s="240" t="s">
        <v>4</v>
      </c>
      <c r="J40" s="473" t="s">
        <v>324</v>
      </c>
      <c r="K40" s="474"/>
      <c r="L40" s="475"/>
      <c r="M40" s="786">
        <f>+表紙!M63</f>
        <v>7227</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7227</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80</v>
      </c>
      <c r="E24" s="629"/>
      <c r="F24" s="629"/>
      <c r="G24" s="194" t="s">
        <v>198</v>
      </c>
      <c r="H24" s="607">
        <f>+F12</f>
        <v>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98</v>
      </c>
      <c r="Q27" s="612"/>
      <c r="R27" s="612"/>
      <c r="S27" s="612"/>
      <c r="T27" s="44" t="s">
        <v>38</v>
      </c>
      <c r="U27" s="64"/>
      <c r="V27" s="64"/>
      <c r="Y27" s="62" t="s">
        <v>39</v>
      </c>
      <c r="Z27" s="65"/>
      <c r="AH27" s="53"/>
      <c r="AI27" s="53"/>
      <c r="AJ27" s="53"/>
      <c r="AK27" s="53"/>
      <c r="AL27" s="575">
        <f>+AH18+P27</f>
        <v>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80</v>
      </c>
      <c r="E29" s="629"/>
      <c r="F29" s="629"/>
      <c r="G29" s="194" t="s">
        <v>198</v>
      </c>
      <c r="H29" s="607">
        <f>+AL27</f>
        <v>98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80</v>
      </c>
      <c r="E31" s="629"/>
      <c r="F31" s="629"/>
      <c r="G31" s="194" t="s">
        <v>198</v>
      </c>
      <c r="H31" s="607">
        <f>+AS24</f>
        <v>98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8</v>
      </c>
      <c r="E24" s="629"/>
      <c r="F24" s="629"/>
      <c r="G24" s="194" t="s">
        <v>198</v>
      </c>
      <c r="H24" s="607">
        <f>+F12</f>
        <v>6.9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6.9</v>
      </c>
      <c r="Q27" s="612"/>
      <c r="R27" s="612"/>
      <c r="S27" s="612"/>
      <c r="T27" s="44" t="s">
        <v>38</v>
      </c>
      <c r="U27" s="64"/>
      <c r="V27" s="64"/>
      <c r="Y27" s="62" t="s">
        <v>39</v>
      </c>
      <c r="Z27" s="65"/>
      <c r="AH27" s="53"/>
      <c r="AI27" s="53"/>
      <c r="AJ27" s="53"/>
      <c r="AK27" s="53"/>
      <c r="AL27" s="575">
        <f>+AH18+P27</f>
        <v>6.9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8</v>
      </c>
      <c r="E29" s="629"/>
      <c r="F29" s="629"/>
      <c r="G29" s="194" t="s">
        <v>198</v>
      </c>
      <c r="H29" s="607">
        <f>+AL27</f>
        <v>6.9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8</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6.9</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B1:BJ76"/>
  <sheetViews>
    <sheetView showGridLines="0" topLeftCell="A23" zoomScaleNormal="100" workbookViewId="0">
      <selection activeCell="H37" sqref="H3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株式会社チュウバチ</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2025-04-08T05:13:55Z</dcterms:created>
  <dcterms:modified xsi:type="dcterms:W3CDTF">2025-04-08T05:13:57Z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