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98B6CF44-FD1A-4799-A593-D958DBC93059}"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720" tabRatio="899" firstSheet="2" activeTab="22"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印刷用表紙!$C$3:$U$221</definedName>
    <definedName name="_xlnm.Print_Area" localSheetId="23">業種限定!$B$1:$D$14</definedName>
    <definedName name="_xlnm.Print_Area" localSheetId="0">表紙!$C$27:$U$256</definedName>
    <definedName name="_xlnm.Print_Area" localSheetId="21">別紙!$B$3:$AA$47</definedName>
  </definedNames>
  <calcPr calcId="191029"/>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O15"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1" i="94" l="1"/>
  <c r="O13"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<sst xmlns="http://schemas.openxmlformats.org/spreadsheetml/2006/main" count="3168" uniqueCount="454">
  <si>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</si>
  <si>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</si>
  <si>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</si>
  <si>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</si>
  <si>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</si>
  <si>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</si>
  <si>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</si>
  <si>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</si>
  <si>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</si>
  <si>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</si>
  <si>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</si>
  <si>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</si>
  <si>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</si>
  <si>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</si>
  <si>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</si>
  <si>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</si>
  <si>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</si>
  <si>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</si>
  <si>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</si>
  <si>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</si>
  <si>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</si>
  <si>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</si>
  <si>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</si>
  <si>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</si>
  <si>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</si>
  <si>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</si>
  <si>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</si>
  <si>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</si>
  <si>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</si>
  <si>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</si>
  <si>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</si>
  <si>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</si>
  <si>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</si>
  <si>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</si>
  <si>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</si>
  <si>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</si>
  <si>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</si>
  <si>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</si>
  <si>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</si>
  <si>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</si>
  <si>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</si>
  <si>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</si>
  <si>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</si>
  <si>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</si>
  <si>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</si>
  <si>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</si>
  <si>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</si>
  <si>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</si>
  <si>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</si>
  <si>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</si>
  <si>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</si>
  <si>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</si>
  <si>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</si>
  <si>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</si>
  <si>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</si>
  <si>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</si>
  <si>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</si>
  <si>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</si>
  <si>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</si>
  <si>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</si>
  <si>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</si>
  <si>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</si>
  <si>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</si>
  <si>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</si>
  <si>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</si>
  <si>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</si>
  <si>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</si>
  <si>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</si>
  <si>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</si>
  <si>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</si>
  <si>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</si>
  <si>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</si>
  <si>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</si>
  <si>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</si>
  <si>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</si>
  <si>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</si>
  <si>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</si>
  <si>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</si>
  <si>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</si>
  <si>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</si>
  <si>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</si>
  <si>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</si>
  <si>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</si>
  <si>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</si>
  <si>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</si>
  <si>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</si>
  <si>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</si>
  <si>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</si>
  <si>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</si>
  <si>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</si>
  <si>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</si>
  <si>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</si>
  <si>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</si>
  <si>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</si>
  <si>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</si>
  <si>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</si>
  <si>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</si>
  <si>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</si>
  <si>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</si>
  <si>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</si>
  <si>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</si>
  <si>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</si>
  <si>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</si>
  <si>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</si>
  <si>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</si>
  <si>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</si>
  <si>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</si>
  <si>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</si>
  <si>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</si>
  <si>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</si>
  <si>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</si>
  <si>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</si>
  <si>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</si>
  <si>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</si>
  <si>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</si>
  <si>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</si>
  <si>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</si>
  <si>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</si>
  <si>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</si>
  <si>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</si>
  <si>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</si>
  <si>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</si>
  <si>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</si>
  <si>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</si>
  <si>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</si>
  <si>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</si>
  <si>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</si>
  <si>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</si>
  <si>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</si>
  <si>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</si>
  <si>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</si>
  <si>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</si>
  <si>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</si>
  <si>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</si>
  <si>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</si>
  <si>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</si>
  <si>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</si>
  <si>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</si>
  <si>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</si>
  <si>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</si>
  <si>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</si>
  <si>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</si>
  <si>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</si>
  <si>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</si>
  <si>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</si>
  <si>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</si>
  <si>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</si>
  <si>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</si>
  <si>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</si>
  <si>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</si>
  <si>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</si>
  <si>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</si>
  <si>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</si>
  <si>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</si>
  <si>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</si>
  <si>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</si>
  <si>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</si>
  <si>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</si>
  <si>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</si>
  <si>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</si>
  <si>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</si>
  <si>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</si>
  <si>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</si>
  <si>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</si>
  <si>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</si>
  <si>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</si>
  <si>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</si>
  <si>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</si>
  <si>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</si>
  <si>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</si>
  <si>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</si>
  <si>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</si>
  <si>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</si>
  <si>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</si>
  <si>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</si>
  <si>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</si>
  <si>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</si>
  <si>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</si>
  <si>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</si>
  <si>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</si>
  <si>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</si>
  <si>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</si>
  <si>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</si>
  <si>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</si>
  <si>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</si>
  <si>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</si>
  <si>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</si>
  <si>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</si>
  <si>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</si>
  <si>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</si>
  <si>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</si>
  <si>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</si>
  <si>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</si>
  <si>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</si>
  <si>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</si>
  <si>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</si>
  <si>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</si>
  <si>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</si>
  <si>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</si>
  <si>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</si>
  <si>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</si>
  <si>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</si>
  <si>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</si>
  <si>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</si>
  <si>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</si>
  <si>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</si>
  <si>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</si>
  <si>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</si>
  <si>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</si>
  <si>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</si>
  <si>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</si>
  <si>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</si>
  <si>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</si>
  <si>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</si>
  <si>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</si>
  <si>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</si>
  <si>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</si>
  <si>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</si>
  <si>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</si>
  <si>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</si>
  <si>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</si>
  <si>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</si>
  <si>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</si>
  <si>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</si>
  <si>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</si>
  <si>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</si>
  <si>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</si>
  <si>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</si>
  <si>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</si>
  <si>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</si>
  <si>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</si>
  <si>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</si>
  <si>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</si>
  <si>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</si>
  <si>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</si>
  <si>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</si>
  <si>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</si>
  <si>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</si>
  <si>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</si>
  <si>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</si>
  <si>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</si>
  <si>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</si>
  <si>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</si>
  <si>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</si>
  <si>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</si>
  <si>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</si>
  <si>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</si>
  <si>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</si>
  <si>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</si>
  <si>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</si>
  <si>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</si>
  <si>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</si>
  <si>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</si>
  <si>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</si>
  <si>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</si>
  <si>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</si>
  <si>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</si>
  <si>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</si>
  <si>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</si>
  <si>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</si>
  <si>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</si>
  <si>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</si>
  <si>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</si>
  <si>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</si>
  <si>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</si>
  <si>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</si>
  <si>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</si>
  <si>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</si>
  <si>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</si>
  <si>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</si>
  <si>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</si>
  <si>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</si>
  <si>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</si>
  <si>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</si>
  <si>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</si>
  <si>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</si>
  <si>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</si>
  <si>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</si>
  <si>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</si>
  <si>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</si>
  <si>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</si>
  <si>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</si>
  <si>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</si>
  <si>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</si>
  <si>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</si>
  <si>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</si>
  <si>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</si>
  <si>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</si>
  <si>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</si>
  <si>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</si>
  <si>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</si>
  <si>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</si>
  <si>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</si>
  <si>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</si>
  <si>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</si>
  <si>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</si>
  <si>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</si>
  <si>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</si>
  <si>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</si>
  <si>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</si>
  <si>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</si>
  <si>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</si>
  <si>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</si>
  <si>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</si>
  <si>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</si>
  <si>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</si>
  <si>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</si>
  <si>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</si>
  <si>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</si>
  <si>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</si>
  <si>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</si>
  <si>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</si>
  <si>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</si>
  <si>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</si>
  <si>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</si>
  <si>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</si>
  <si>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</si>
  <si>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</si>
  <si>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</si>
  <si>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</si>
  <si>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</si>
  <si>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</si>
  <si>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</si>
  <si>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</si>
  <si>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</si>
  <si>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</si>
  <si>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</si>
  <si>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</si>
  <si>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</si>
  <si>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</si>
  <si>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</si>
  <si>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</si>
  <si>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</si>
  <si>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</si>
  <si>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</si>
  <si>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</si>
  <si>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</si>
  <si>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</si>
  <si>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</si>
  <si>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</si>
  <si>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</si>
  <si>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</si>
  <si>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</si>
  <si>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</si>
  <si>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</si>
  <si>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</si>
  <si>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</si>
  <si>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</si>
  <si>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</si>
  <si>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</si>
  <si>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</si>
  <si>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</si>
  <si>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</si>
  <si>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</si>
  <si>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</si>
  <si>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</si>
  <si>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</si>
  <si>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</si>
  <si>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</si>
  <si>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</si>
  <si>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</si>
  <si>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</si>
  <si>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</si>
  <si>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</si>
  <si>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</si>
  <si>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</si>
  <si>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</si>
  <si>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</si>
  <si>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</si>
  <si>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</si>
  <si>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</si>
  <si>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</si>
  <si>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</si>
  <si>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</si>
  <si>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</si>
  <si>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</si>
  <si>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</si>
  <si>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</si>
  <si>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</si>
  <si>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</si>
  <si>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</si>
  <si>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</si>
  <si>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</si>
  <si>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</si>
  <si>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</si>
  <si>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</si>
  <si>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</si>
  <si>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</si>
  <si>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</si>
  <si>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</si>
  <si>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</si>
  <si>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</si>
  <si>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</si>
  <si>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</si>
  <si>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</si>
  <si>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</si>
  <si>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</si>
  <si>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</si>
  <si>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</si>
  <si>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</si>
  <si>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</si>
  <si>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</si>
  <si>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</si>
  <si>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</si>
  <si>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</si>
  <si>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</si>
  <si>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</si>
  <si>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</si>
  <si>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</si>
  <si>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</si>
  <si>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</si>
  <si>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</si>
  <si>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</si>
  <si>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</si>
  <si>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</si>
  <si>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</si>
  <si>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</si>
  <si>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</si>
  <si>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</si>
  <si>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</si>
  <si>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</si>
  <si>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</si>
  <si>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</si>
  <si>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</si>
  <si>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</si>
  <si>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</si>
  <si>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</si>
  <si>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</si>
  <si>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</si>
  <si>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</si>
  <si>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</si>
  <si>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</si>
  <si>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</si>
  <si>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</si>
  <si>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</si>
  <si>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</si>
  <si>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</si>
  <si>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</si>
  <si>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</si>
  <si>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</si>
  <si>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</si>
  <si>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</si>
  <si>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</si>
  <si>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</si>
  <si>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</si>
  <si>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</si>
  <si>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 年   6 月  27 日</t>
    <phoneticPr fontId="3"/>
  </si>
  <si>
    <t>神奈川県横浜市南区宿町3丁目65番地</t>
  </si>
  <si>
    <t>株式会社　クマキリ
代表取締役　浅井　健太</t>
  </si>
  <si>
    <t>株式会社　クマキリ</t>
  </si>
  <si>
    <t>045-722-8055</t>
  </si>
  <si>
    <t>横浜市長</t>
  </si>
  <si>
    <t>0796　解体工事業</t>
  </si>
  <si>
    <t>別紙添付</t>
    <rPh sb="0" eb="4">
      <t>ベッシテンプ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</si>
</sst>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78280" y="1984030"/>
          <a:ext cx="393845" cy="570412"/>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78280" y="2009938"/>
          <a:ext cx="393845" cy="579556"/>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78280" y="2002318"/>
          <a:ext cx="393845" cy="578032"/>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78280" y="1984030"/>
          <a:ext cx="393845" cy="579556"/>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78280" y="2009938"/>
          <a:ext cx="393845" cy="579556"/>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78280" y="1993174"/>
          <a:ext cx="393845" cy="579556"/>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78280" y="1993174"/>
          <a:ext cx="393845" cy="579556"/>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78280" y="2009938"/>
          <a:ext cx="393845" cy="579556"/>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A241" zoomScaleNormal="115" zoomScaleSheetLayoutView="100" workbookViewId="0">
      <selection activeCell="B2" sqref="B2:G3"/>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446</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447</v>
      </c>
      <c r="M40" s="587"/>
      <c r="N40" s="587"/>
      <c r="O40" s="587"/>
      <c r="P40" s="587"/>
      <c r="Q40" s="587"/>
      <c r="R40" s="587"/>
      <c r="S40" s="587"/>
      <c r="T40" s="587"/>
      <c r="U40" s="588"/>
      <c r="W40" s="21"/>
      <c r="X40" s="21"/>
    </row>
    <row r="41" spans="1:25" ht="26.25" customHeight="1" x14ac:dyDescent="0.15">
      <c r="C41" s="86"/>
      <c r="I41" s="25"/>
      <c r="J41" s="25" t="s">
        <v>7</v>
      </c>
      <c r="K41" s="25"/>
      <c r="L41" s="587" t="s">
        <v>448</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450</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449</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2897</v>
      </c>
      <c r="Q49" s="567"/>
      <c r="R49" s="567"/>
      <c r="S49" s="567"/>
      <c r="T49" s="567"/>
      <c r="U49" s="568"/>
    </row>
    <row r="50" spans="3:23" ht="26.25" customHeight="1" x14ac:dyDescent="0.15">
      <c r="C50" s="538" t="s">
        <v>11</v>
      </c>
      <c r="D50" s="539"/>
      <c r="E50" s="540"/>
      <c r="F50" s="549" t="s">
        <v>447</v>
      </c>
      <c r="G50" s="550"/>
      <c r="H50" s="550"/>
      <c r="I50" s="550"/>
      <c r="J50" s="550"/>
      <c r="K50" s="550"/>
      <c r="L50" s="550"/>
      <c r="M50" s="550"/>
      <c r="N50" s="341" t="s">
        <v>172</v>
      </c>
      <c r="O50" s="449"/>
      <c r="P50" s="450"/>
      <c r="Q50" s="553"/>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452</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131</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453</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453</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8</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1503.1</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8</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1555.5</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1503.1</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130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1501.8</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1555.5</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165</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1551</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abSelected="1" topLeftCell="A14" zoomScale="85" zoomScaleNormal="85" workbookViewId="0">
      <selection activeCell="B4" sqref="B4:C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クマキリ</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8</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8</v>
      </c>
      <c r="P27" s="718"/>
      <c r="Q27" s="718"/>
      <c r="R27" s="718"/>
      <c r="S27" s="49" t="s">
        <v>38</v>
      </c>
      <c r="T27" s="70"/>
      <c r="U27" s="70"/>
      <c r="X27" s="68" t="s">
        <v>39</v>
      </c>
      <c r="Y27" s="71"/>
      <c r="AG27" s="58"/>
      <c r="AH27" s="58"/>
      <c r="AI27" s="58"/>
      <c r="AJ27" s="58"/>
      <c r="AK27" s="668">
        <f>+AG18+O27</f>
        <v>8</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v>
      </c>
      <c r="G29" s="674"/>
      <c r="H29" s="214" t="s">
        <v>198</v>
      </c>
      <c r="L29" s="682"/>
      <c r="O29" s="61"/>
      <c r="P29" s="148"/>
      <c r="Q29" s="56" t="s">
        <v>183</v>
      </c>
      <c r="R29" s="679" t="s">
        <v>33</v>
      </c>
      <c r="S29" s="721"/>
      <c r="T29" s="721"/>
      <c r="U29" s="722"/>
      <c r="V29" s="53"/>
      <c r="W29" s="72"/>
      <c r="X29" s="726" t="s">
        <v>315</v>
      </c>
      <c r="Y29" s="727"/>
      <c r="Z29" s="670">
        <v>3</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8</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クマキリ</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クマキリ</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4" sqref="B4:C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クマキリ</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abSelected="1" topLeftCell="A11" zoomScale="85" zoomScaleNormal="85" workbookViewId="0">
      <selection activeCell="B4" sqref="B4:C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クマキリ</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v>
      </c>
      <c r="P27" s="718"/>
      <c r="Q27" s="718"/>
      <c r="R27" s="718"/>
      <c r="S27" s="49" t="s">
        <v>38</v>
      </c>
      <c r="T27" s="70"/>
      <c r="U27" s="70"/>
      <c r="X27" s="68" t="s">
        <v>39</v>
      </c>
      <c r="Y27" s="71"/>
      <c r="AG27" s="58"/>
      <c r="AH27" s="58"/>
      <c r="AI27" s="58"/>
      <c r="AJ27" s="58"/>
      <c r="AK27" s="668">
        <f>+AG18+O27</f>
        <v>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abSelected="1" topLeftCell="A14" zoomScale="85" zoomScaleNormal="85" workbookViewId="0">
      <selection activeCell="B4" sqref="B4:C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クマキリ</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16.899999999999999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15</v>
      </c>
      <c r="P27" s="718"/>
      <c r="Q27" s="718"/>
      <c r="R27" s="718"/>
      <c r="S27" s="49" t="s">
        <v>38</v>
      </c>
      <c r="T27" s="70"/>
      <c r="U27" s="70"/>
      <c r="X27" s="68" t="s">
        <v>39</v>
      </c>
      <c r="Y27" s="71"/>
      <c r="AG27" s="58"/>
      <c r="AH27" s="58"/>
      <c r="AI27" s="58"/>
      <c r="AJ27" s="58"/>
      <c r="AK27" s="668">
        <f>+AG18+O27</f>
        <v>15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16.899999999999999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5</v>
      </c>
      <c r="G30" s="674"/>
      <c r="H30" s="214" t="s">
        <v>198</v>
      </c>
      <c r="L30" s="682"/>
      <c r="O30" s="61"/>
      <c r="Q30" s="684">
        <f>+ROUND(Z28,1)+ROUND(Z29,1)+ROUND(Z30,1)</f>
        <v>15</v>
      </c>
      <c r="R30" s="718"/>
      <c r="S30" s="718"/>
      <c r="T30" s="718"/>
      <c r="U30" s="49" t="s">
        <v>16</v>
      </c>
      <c r="X30" s="726" t="s">
        <v>186</v>
      </c>
      <c r="Y30" s="727"/>
      <c r="Z30" s="670"/>
      <c r="AA30" s="671"/>
      <c r="AB30" s="671"/>
      <c r="AC30" s="671"/>
      <c r="AD30" s="671"/>
      <c r="AE30" s="49" t="s">
        <v>13</v>
      </c>
      <c r="AK30" s="655">
        <v>5</v>
      </c>
      <c r="AL30" s="656"/>
      <c r="AM30" s="656"/>
      <c r="AN30" s="656"/>
      <c r="AO30" s="57" t="s">
        <v>13</v>
      </c>
      <c r="AR30" s="667"/>
      <c r="AS30" s="664"/>
      <c r="AT30" s="664"/>
      <c r="AU30" s="665"/>
    </row>
    <row r="31" spans="2:48" ht="27" customHeight="1" thickTop="1" thickBot="1" x14ac:dyDescent="0.2">
      <c r="B31" s="690" t="s">
        <v>375</v>
      </c>
      <c r="C31" s="679"/>
      <c r="D31" s="679"/>
      <c r="E31" s="680"/>
      <c r="F31" s="673">
        <v>16.899999999999999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F120" sqref="F120:U12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クマキリ</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abSelected="1" topLeftCell="A14" zoomScale="85" zoomScaleNormal="85" workbookViewId="0">
      <selection activeCell="B4" sqref="B4:C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クマキリ</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932.7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1000</v>
      </c>
      <c r="P27" s="718"/>
      <c r="Q27" s="718"/>
      <c r="R27" s="718"/>
      <c r="S27" s="49" t="s">
        <v>38</v>
      </c>
      <c r="T27" s="70"/>
      <c r="U27" s="70"/>
      <c r="X27" s="68" t="s">
        <v>39</v>
      </c>
      <c r="Y27" s="71"/>
      <c r="AG27" s="58"/>
      <c r="AH27" s="58"/>
      <c r="AI27" s="58"/>
      <c r="AJ27" s="58"/>
      <c r="AK27" s="668">
        <f>+AG18+O27</f>
        <v>1000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932.7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1000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932.7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B4" sqref="B4:C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クマキリ</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4" sqref="B4:C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クマキリ</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　クマキリ</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4" sqref="B4:C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クマキリ</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abSelected="1" topLeftCell="A11" zoomScale="85" zoomScaleNormal="85" workbookViewId="0">
      <selection activeCell="B4" sqref="B4:C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クマキリ</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180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195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180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180</v>
      </c>
      <c r="P27" s="718"/>
      <c r="Q27" s="718"/>
      <c r="R27" s="718"/>
      <c r="S27" s="49" t="s">
        <v>38</v>
      </c>
      <c r="T27" s="70"/>
      <c r="U27" s="70"/>
      <c r="X27" s="68" t="s">
        <v>39</v>
      </c>
      <c r="Y27" s="71"/>
      <c r="AG27" s="58"/>
      <c r="AH27" s="58"/>
      <c r="AI27" s="58"/>
      <c r="AJ27" s="58"/>
      <c r="AK27" s="668">
        <f>+AG18+O27</f>
        <v>180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180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195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50</v>
      </c>
      <c r="G30" s="674"/>
      <c r="H30" s="214" t="s">
        <v>198</v>
      </c>
      <c r="L30" s="682"/>
      <c r="O30" s="61"/>
      <c r="Q30" s="684">
        <f>+ROUND(Z28,1)+ROUND(Z29,1)+ROUND(Z30,1)</f>
        <v>180</v>
      </c>
      <c r="R30" s="718"/>
      <c r="S30" s="718"/>
      <c r="T30" s="718"/>
      <c r="U30" s="49" t="s">
        <v>16</v>
      </c>
      <c r="X30" s="726" t="s">
        <v>186</v>
      </c>
      <c r="Y30" s="727"/>
      <c r="Z30" s="670"/>
      <c r="AA30" s="671"/>
      <c r="AB30" s="671"/>
      <c r="AC30" s="671"/>
      <c r="AD30" s="671"/>
      <c r="AE30" s="49" t="s">
        <v>13</v>
      </c>
      <c r="AK30" s="655">
        <v>50</v>
      </c>
      <c r="AL30" s="656"/>
      <c r="AM30" s="656"/>
      <c r="AN30" s="656"/>
      <c r="AO30" s="57" t="s">
        <v>13</v>
      </c>
      <c r="AR30" s="667"/>
      <c r="AS30" s="664"/>
      <c r="AT30" s="664"/>
      <c r="AU30" s="665"/>
    </row>
    <row r="31" spans="2:48" ht="27" customHeight="1" thickTop="1" thickBot="1" x14ac:dyDescent="0.2">
      <c r="B31" s="690" t="s">
        <v>375</v>
      </c>
      <c r="C31" s="679"/>
      <c r="D31" s="679"/>
      <c r="E31" s="680"/>
      <c r="F31" s="673">
        <v>195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abSelected="1" topLeftCell="A17" zoomScale="85" zoomScaleNormal="85" workbookViewId="0">
      <selection activeCell="B4" sqref="B4:C4"/>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　クマキリ</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53.1</v>
      </c>
      <c r="M9" s="377">
        <f>IF(OR(ｷ.紙くず!F24&gt;0,ｷ.紙くず!F24&lt;0),ｷ.紙くず!F24,IF(M$19&gt;0,"0",0))</f>
        <v>0.3</v>
      </c>
      <c r="N9" s="377">
        <f>IF(OR(ｸ.木くず!F24&gt;0,ｸ.木くず!F24&lt;0),ｸ.木くず!F24,IF(N$19&gt;0,"0",0))</f>
        <v>299.7</v>
      </c>
      <c r="O9" s="377">
        <f>IF(OR(ｹ.繊維くず!F24&gt;0,ｹ.繊維くず!F24&lt;0),ｹ.繊維くず!F24,IF(O$19&gt;0,"0",0))</f>
        <v>5</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0.4</v>
      </c>
      <c r="T9" s="377">
        <f>IF(OR(ｾ.ｶﾞﾗｽ･ｺﾝｸﾘ･陶磁器くず!F24&gt;0,ｾ.ｶﾞﾗｽ･ｺﾝｸﾘ･陶磁器くず!F24&lt;0),ｾ.ｶﾞﾗｽ･ｺﾝｸﾘ･陶磁器くず!F24,IF(T$19&gt;0,"0",0))</f>
        <v>16.899999999999999</v>
      </c>
      <c r="U9" s="377">
        <f>IF(OR(ｿ.鉱さい!F24&gt;0,ｿ.鉱さい!F24&lt;0),ｿ.鉱さい!F24,IF(U$19&gt;0,"0",0))</f>
        <v>0</v>
      </c>
      <c r="V9" s="377">
        <f>IF(OR(ﾀ.がれき類!F24&gt;0,ﾀ.がれき類!F24&lt;0),ﾀ.がれき類!F24,IF(V$19&gt;0,"0",0))</f>
        <v>932.7</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195</v>
      </c>
      <c r="AA9" s="379">
        <f>IF(SUM(G9:Z9)&gt;0,SUM(G9:Z9),IF(AA$19&gt;0,"0",0))</f>
        <v>1503.1</v>
      </c>
    </row>
    <row r="10" spans="2:27" ht="24" customHeight="1" x14ac:dyDescent="0.15">
      <c r="B10" s="172" t="s">
        <v>393</v>
      </c>
      <c r="C10" s="776" t="s">
        <v>294</v>
      </c>
      <c r="D10" s="776"/>
      <c r="E10" s="776"/>
      <c r="F10" s="777"/>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53.1</v>
      </c>
      <c r="M14" s="383">
        <f>IF(OR(ｷ.紙くず!F29&gt;0,ｷ.紙くず!F29&lt;0),ｷ.紙くず!F29,IF(M$19&gt;0,"0",0))</f>
        <v>0.3</v>
      </c>
      <c r="N14" s="383">
        <f>IF(OR(ｸ.木くず!F29&gt;0,ｸ.木くず!F29&lt;0),ｸ.木くず!F29,IF(N$19&gt;0,"0",0))</f>
        <v>299.7</v>
      </c>
      <c r="O14" s="383">
        <f>IF(OR(ｹ.繊維くず!F29&gt;0,ｹ.繊維くず!F29&lt;0),ｹ.繊維くず!F29,IF(O$19&gt;0,"0",0))</f>
        <v>5</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0.4</v>
      </c>
      <c r="T14" s="383">
        <f>IF(OR(ｾ.ｶﾞﾗｽ･ｺﾝｸﾘ･陶磁器くず!F29&gt;0,ｾ.ｶﾞﾗｽ･ｺﾝｸﾘ･陶磁器くず!F29&lt;0),ｾ.ｶﾞﾗｽ･ｺﾝｸﾘ･陶磁器くず!F29,IF(T$19&gt;0,"0",0))</f>
        <v>16.899999999999999</v>
      </c>
      <c r="U14" s="383">
        <f>IF(OR(ｿ.鉱さい!F29&gt;0,ｿ.鉱さい!F29&lt;0),ｿ.鉱さい!F29,IF(U$19&gt;0,"0",0))</f>
        <v>0</v>
      </c>
      <c r="V14" s="383">
        <f>IF(OR(ﾀ.がれき類!F29&gt;0,ﾀ.がれき類!F29&lt;0),ﾀ.がれき類!F29,IF(V$19&gt;0,"0",0))</f>
        <v>932.7</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195</v>
      </c>
      <c r="AA14" s="385">
        <f t="shared" si="0"/>
        <v>1503.1</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25</v>
      </c>
      <c r="M15" s="383" t="str">
        <f>IF(OR(ｷ.紙くず!F30&gt;0,ｷ.紙くず!F30&lt;0),ｷ.紙くず!F30,IF(M$19&gt;0,"0",0))</f>
        <v>0</v>
      </c>
      <c r="N15" s="383">
        <f>IF(OR(ｸ.木くず!F30&gt;0,ｸ.木くず!F30&lt;0),ｸ.木くず!F30,IF(N$19&gt;0,"0",0))</f>
        <v>50</v>
      </c>
      <c r="O15" s="383" t="str">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f>IF(OR(ｾ.ｶﾞﾗｽ･ｺﾝｸﾘ･陶磁器くず!F30&gt;0,ｾ.ｶﾞﾗｽ･ｺﾝｸﾘ･陶磁器くず!F30&lt;0),ｾ.ｶﾞﾗｽ･ｺﾝｸﾘ･陶磁器くず!F30,IF(T$19&gt;0,"0",0))</f>
        <v>5</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50</v>
      </c>
      <c r="AA15" s="385">
        <f t="shared" si="0"/>
        <v>130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53.1</v>
      </c>
      <c r="M16" s="383" t="str">
        <f>IF(OR(ｷ.紙くず!F31&gt;0,ｷ.紙くず!F31&lt;0),ｷ.紙くず!F31,IF(M$19&gt;0,"0",0))</f>
        <v>0</v>
      </c>
      <c r="N16" s="383">
        <f>IF(OR(ｸ.木くず!F31&gt;0,ｸ.木くず!F31&lt;0),ｸ.木くず!F31,IF(N$19&gt;0,"0",0))</f>
        <v>299.7</v>
      </c>
      <c r="O16" s="383">
        <f>IF(OR(ｹ.繊維くず!F31&gt;0,ｹ.繊維くず!F31&lt;0),ｹ.繊維くず!F31,IF(O$19&gt;0,"0",0))</f>
        <v>4</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0.4</v>
      </c>
      <c r="T16" s="383">
        <f>IF(OR(ｾ.ｶﾞﾗｽ･ｺﾝｸﾘ･陶磁器くず!F31&gt;0,ｾ.ｶﾞﾗｽ･ｺﾝｸﾘ･陶磁器くず!F31&lt;0),ｾ.ｶﾞﾗｽ･ｺﾝｸﾘ･陶磁器くず!F31,IF(T$19&gt;0,"0",0))</f>
        <v>16.899999999999999</v>
      </c>
      <c r="U16" s="383">
        <f>IF(OR(ｿ.鉱さい!F31&gt;0,ｿ.鉱さい!F31&lt;0),ｿ.鉱さい!F31,IF(U$19&gt;0,"0",0))</f>
        <v>0</v>
      </c>
      <c r="V16" s="383">
        <f>IF(OR(ﾀ.がれき類!F31&gt;0,ﾀ.がれき類!F31&lt;0),ﾀ.がれき類!F31,IF(V$19&gt;0,"0",0))</f>
        <v>932.7</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195</v>
      </c>
      <c r="AA16" s="385">
        <f t="shared" si="0"/>
        <v>1501.8</v>
      </c>
    </row>
    <row r="17" spans="2:27" ht="24" customHeight="1" x14ac:dyDescent="0.15">
      <c r="B17" s="172"/>
      <c r="C17" s="778" t="s">
        <v>408</v>
      </c>
      <c r="D17" s="778"/>
      <c r="E17" s="778"/>
      <c r="F17" s="779"/>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0</v>
      </c>
      <c r="I19" s="389">
        <f t="shared" si="1"/>
        <v>0</v>
      </c>
      <c r="J19" s="389">
        <f t="shared" si="1"/>
        <v>0</v>
      </c>
      <c r="K19" s="389">
        <f t="shared" si="1"/>
        <v>0</v>
      </c>
      <c r="L19" s="389">
        <f t="shared" si="1"/>
        <v>51</v>
      </c>
      <c r="M19" s="389">
        <f t="shared" si="1"/>
        <v>0.5</v>
      </c>
      <c r="N19" s="389">
        <f t="shared" si="1"/>
        <v>300</v>
      </c>
      <c r="O19" s="389">
        <f t="shared" si="1"/>
        <v>8</v>
      </c>
      <c r="P19" s="389">
        <f t="shared" si="1"/>
        <v>0</v>
      </c>
      <c r="Q19" s="389">
        <f t="shared" si="1"/>
        <v>0</v>
      </c>
      <c r="R19" s="389">
        <f t="shared" si="1"/>
        <v>0</v>
      </c>
      <c r="S19" s="389">
        <f t="shared" si="1"/>
        <v>1</v>
      </c>
      <c r="T19" s="389">
        <f t="shared" si="1"/>
        <v>15</v>
      </c>
      <c r="U19" s="389">
        <f t="shared" si="1"/>
        <v>0</v>
      </c>
      <c r="V19" s="389">
        <f t="shared" si="1"/>
        <v>1000</v>
      </c>
      <c r="W19" s="389">
        <f t="shared" si="1"/>
        <v>0</v>
      </c>
      <c r="X19" s="389">
        <f t="shared" si="1"/>
        <v>0</v>
      </c>
      <c r="Y19" s="389">
        <f t="shared" si="1"/>
        <v>0</v>
      </c>
      <c r="Z19" s="390">
        <f t="shared" si="1"/>
        <v>180</v>
      </c>
      <c r="AA19" s="391">
        <f t="shared" ref="AA19:AA25" si="2">SUM(G19:Z19)</f>
        <v>1555.5</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0</v>
      </c>
      <c r="I37" s="424">
        <f t="shared" si="8"/>
        <v>0</v>
      </c>
      <c r="J37" s="424">
        <f t="shared" si="8"/>
        <v>0</v>
      </c>
      <c r="K37" s="424">
        <f t="shared" si="8"/>
        <v>0</v>
      </c>
      <c r="L37" s="424">
        <f t="shared" si="8"/>
        <v>51</v>
      </c>
      <c r="M37" s="424">
        <f t="shared" si="8"/>
        <v>0.5</v>
      </c>
      <c r="N37" s="424">
        <f t="shared" si="8"/>
        <v>300</v>
      </c>
      <c r="O37" s="424">
        <f t="shared" si="8"/>
        <v>8</v>
      </c>
      <c r="P37" s="424">
        <f t="shared" si="8"/>
        <v>0</v>
      </c>
      <c r="Q37" s="424">
        <f t="shared" si="8"/>
        <v>0</v>
      </c>
      <c r="R37" s="424">
        <f t="shared" si="8"/>
        <v>0</v>
      </c>
      <c r="S37" s="424">
        <f t="shared" si="8"/>
        <v>1</v>
      </c>
      <c r="T37" s="424">
        <f t="shared" si="8"/>
        <v>15</v>
      </c>
      <c r="U37" s="424">
        <f t="shared" si="8"/>
        <v>0</v>
      </c>
      <c r="V37" s="424">
        <f t="shared" si="8"/>
        <v>1000</v>
      </c>
      <c r="W37" s="424">
        <f t="shared" si="8"/>
        <v>0</v>
      </c>
      <c r="X37" s="424">
        <f t="shared" si="8"/>
        <v>0</v>
      </c>
      <c r="Y37" s="424">
        <f t="shared" si="8"/>
        <v>0</v>
      </c>
      <c r="Z37" s="425">
        <f t="shared" si="8"/>
        <v>180</v>
      </c>
      <c r="AA37" s="426">
        <f t="shared" si="4"/>
        <v>1555.5</v>
      </c>
    </row>
    <row r="38" spans="2:27" ht="24" customHeight="1" x14ac:dyDescent="0.15">
      <c r="B38" s="170"/>
      <c r="C38" s="809"/>
      <c r="D38" s="227"/>
      <c r="E38" s="225" t="s">
        <v>319</v>
      </c>
      <c r="F38" s="443"/>
      <c r="G38" s="415">
        <f t="shared" ref="G38:Z38" si="9">SUM(G39:G41)</f>
        <v>0</v>
      </c>
      <c r="H38" s="415">
        <f t="shared" si="9"/>
        <v>0</v>
      </c>
      <c r="I38" s="415">
        <f t="shared" si="9"/>
        <v>0</v>
      </c>
      <c r="J38" s="415">
        <f t="shared" si="9"/>
        <v>0</v>
      </c>
      <c r="K38" s="415">
        <f t="shared" si="9"/>
        <v>0</v>
      </c>
      <c r="L38" s="415">
        <f t="shared" si="9"/>
        <v>51</v>
      </c>
      <c r="M38" s="415">
        <f t="shared" si="9"/>
        <v>0.5</v>
      </c>
      <c r="N38" s="415">
        <f t="shared" si="9"/>
        <v>300</v>
      </c>
      <c r="O38" s="415">
        <f t="shared" si="9"/>
        <v>8</v>
      </c>
      <c r="P38" s="415">
        <f t="shared" si="9"/>
        <v>0</v>
      </c>
      <c r="Q38" s="415">
        <f t="shared" si="9"/>
        <v>0</v>
      </c>
      <c r="R38" s="415">
        <f t="shared" si="9"/>
        <v>0</v>
      </c>
      <c r="S38" s="415">
        <f t="shared" si="9"/>
        <v>1</v>
      </c>
      <c r="T38" s="415">
        <f t="shared" si="9"/>
        <v>15</v>
      </c>
      <c r="U38" s="415">
        <f t="shared" si="9"/>
        <v>0</v>
      </c>
      <c r="V38" s="415">
        <f t="shared" si="9"/>
        <v>1000</v>
      </c>
      <c r="W38" s="415">
        <f t="shared" si="9"/>
        <v>0</v>
      </c>
      <c r="X38" s="415">
        <f t="shared" si="9"/>
        <v>0</v>
      </c>
      <c r="Y38" s="415">
        <f t="shared" si="9"/>
        <v>0</v>
      </c>
      <c r="Z38" s="416">
        <f t="shared" si="9"/>
        <v>180</v>
      </c>
      <c r="AA38" s="417">
        <f t="shared" si="4"/>
        <v>1555.5</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50</v>
      </c>
      <c r="M39" s="418">
        <f>+ｷ.紙くず!$Z$28</f>
        <v>0</v>
      </c>
      <c r="N39" s="418">
        <f>+ｸ.木くず!$Z$28</f>
        <v>300</v>
      </c>
      <c r="O39" s="418">
        <f>+ｹ.繊維くず!$Z$28</f>
        <v>5</v>
      </c>
      <c r="P39" s="418">
        <f>+ｺ.動植物性残さ!$Z$28</f>
        <v>0</v>
      </c>
      <c r="Q39" s="418">
        <f>+ｻ.動物系固形不要物!$Z$28</f>
        <v>0</v>
      </c>
      <c r="R39" s="418">
        <f>+ｼ.ｺﾞﾑくず!$Z$28</f>
        <v>0</v>
      </c>
      <c r="S39" s="418">
        <f>+ｽ.金属くず!$Z$28</f>
        <v>1</v>
      </c>
      <c r="T39" s="418">
        <f>+ｾ.ｶﾞﾗｽ･ｺﾝｸﾘ･陶磁器くず!$Z$28</f>
        <v>15</v>
      </c>
      <c r="U39" s="418">
        <f>+ｿ.鉱さい!$Z$28</f>
        <v>0</v>
      </c>
      <c r="V39" s="418">
        <f>+ﾀ.がれき類!$Z$28</f>
        <v>1000</v>
      </c>
      <c r="W39" s="418">
        <f>+ﾁ.動物のふん尿!$Z$28</f>
        <v>0</v>
      </c>
      <c r="X39" s="418">
        <f>+ﾂ.動物の死体!$Z$28</f>
        <v>0</v>
      </c>
      <c r="Y39" s="418">
        <f>+ﾃ.ばいじん!$Z$28</f>
        <v>0</v>
      </c>
      <c r="Z39" s="419">
        <f>+ﾄ.混合廃棄物その他!$Z$28</f>
        <v>180</v>
      </c>
      <c r="AA39" s="420">
        <f t="shared" si="4"/>
        <v>1551</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1</v>
      </c>
      <c r="M40" s="418">
        <f>+ｷ.紙くず!$Z$29</f>
        <v>0.5</v>
      </c>
      <c r="N40" s="418">
        <f>+ｸ.木くず!$Z$29</f>
        <v>0</v>
      </c>
      <c r="O40" s="418">
        <f>+ｹ.繊維くず!$Z$29</f>
        <v>3</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4.5</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0</v>
      </c>
      <c r="I43" s="427">
        <f>+ｳ.廃油!$AK$27</f>
        <v>0</v>
      </c>
      <c r="J43" s="427">
        <f>+ｴ.廃酸!$AK$27</f>
        <v>0</v>
      </c>
      <c r="K43" s="427">
        <f>+ｵ.廃ｱﾙｶﾘ!$AK$27</f>
        <v>0</v>
      </c>
      <c r="L43" s="427">
        <f>+ｶ.廃ﾌﾟﾗ類!$AK$27</f>
        <v>51</v>
      </c>
      <c r="M43" s="427">
        <f>+ｷ.紙くず!$AK$27</f>
        <v>0.5</v>
      </c>
      <c r="N43" s="427">
        <f>+ｸ.木くず!$AK$27</f>
        <v>300</v>
      </c>
      <c r="O43" s="427">
        <f>+ｹ.繊維くず!$AK$27</f>
        <v>8</v>
      </c>
      <c r="P43" s="427">
        <f>+ｺ.動植物性残さ!$AK$27</f>
        <v>0</v>
      </c>
      <c r="Q43" s="427">
        <f>+ｻ.動物系固形不要物!$AK$27</f>
        <v>0</v>
      </c>
      <c r="R43" s="427">
        <f>+ｼ.ｺﾞﾑくず!$AK$27</f>
        <v>0</v>
      </c>
      <c r="S43" s="427">
        <f>+ｽ.金属くず!$AK$27</f>
        <v>1</v>
      </c>
      <c r="T43" s="427">
        <f>+ｾ.ｶﾞﾗｽ･ｺﾝｸﾘ･陶磁器くず!$AK$27</f>
        <v>15</v>
      </c>
      <c r="U43" s="427">
        <f>+ｿ.鉱さい!$AK$27</f>
        <v>0</v>
      </c>
      <c r="V43" s="427">
        <f>+ﾀ.がれき類!$AK$27</f>
        <v>1000</v>
      </c>
      <c r="W43" s="427">
        <f>+ﾁ.動物のふん尿!$AK$27</f>
        <v>0</v>
      </c>
      <c r="X43" s="427">
        <f>+ﾂ.動物の死体!$AK$27</f>
        <v>0</v>
      </c>
      <c r="Y43" s="427">
        <f>+ﾃ.ばいじん!$AK$27</f>
        <v>0</v>
      </c>
      <c r="Z43" s="428">
        <f>+ﾄ.混合廃棄物その他!$AK$27</f>
        <v>180</v>
      </c>
      <c r="AA43" s="429">
        <f t="shared" si="4"/>
        <v>1555.5</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10</v>
      </c>
      <c r="M44" s="430">
        <f>+ｷ.紙くず!$AK$30</f>
        <v>0</v>
      </c>
      <c r="N44" s="430">
        <f>+ｸ.木くず!$AK$30</f>
        <v>100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5</v>
      </c>
      <c r="U44" s="430">
        <f>+ｿ.鉱さい!$AK$30</f>
        <v>0</v>
      </c>
      <c r="V44" s="430">
        <f>+ﾀ.がれき類!$AK$30</f>
        <v>0</v>
      </c>
      <c r="W44" s="430">
        <f>+ﾁ.動物のふん尿!$AK$30</f>
        <v>0</v>
      </c>
      <c r="X44" s="430">
        <f>+ﾂ.動物の死体!$AK$30</f>
        <v>0</v>
      </c>
      <c r="Y44" s="430">
        <f>+ﾃ.ばいじん!$AK$30</f>
        <v>0</v>
      </c>
      <c r="Z44" s="431">
        <f>+ﾄ.混合廃棄物その他!$AK$30</f>
        <v>50</v>
      </c>
      <c r="AA44" s="432">
        <f t="shared" si="4"/>
        <v>165</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50</v>
      </c>
      <c r="M45" s="433">
        <f>+ｷ.紙くず!$AR$24</f>
        <v>0</v>
      </c>
      <c r="N45" s="433">
        <f>+ｸ.木くず!$AR$24</f>
        <v>300</v>
      </c>
      <c r="O45" s="433">
        <f>+ｹ.繊維くず!$AR$24</f>
        <v>5</v>
      </c>
      <c r="P45" s="433">
        <f>+ｺ.動植物性残さ!$AR$24</f>
        <v>0</v>
      </c>
      <c r="Q45" s="433">
        <f>+ｻ.動物系固形不要物!$AR$24</f>
        <v>0</v>
      </c>
      <c r="R45" s="433">
        <f>+ｼ.ｺﾞﾑくず!$AR$24</f>
        <v>0</v>
      </c>
      <c r="S45" s="433">
        <f>+ｽ.金属くず!$AR$24</f>
        <v>1</v>
      </c>
      <c r="T45" s="433">
        <f>+ｾ.ｶﾞﾗｽ･ｺﾝｸﾘ･陶磁器くず!$AR$24</f>
        <v>15</v>
      </c>
      <c r="U45" s="433">
        <f>+ｿ.鉱さい!$AR$24</f>
        <v>0</v>
      </c>
      <c r="V45" s="433">
        <f>+ﾀ.がれき類!$AR$24</f>
        <v>1000</v>
      </c>
      <c r="W45" s="433">
        <f>+ﾁ.動物のふん尿!$AR$24</f>
        <v>0</v>
      </c>
      <c r="X45" s="433">
        <f>+ﾂ.動物の死体!$AR$24</f>
        <v>0</v>
      </c>
      <c r="Y45" s="433">
        <f>+ﾃ.ばいじん!$AR$24</f>
        <v>0</v>
      </c>
      <c r="Z45" s="434">
        <f>+ﾄ.混合廃棄物その他!$AR$24</f>
        <v>180</v>
      </c>
      <c r="AA45" s="435">
        <f t="shared" si="4"/>
        <v>1551</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104.1</v>
      </c>
      <c r="M55" s="480">
        <f t="shared" si="10"/>
        <v>0.8</v>
      </c>
      <c r="N55" s="480">
        <f t="shared" si="10"/>
        <v>599.70000000000005</v>
      </c>
      <c r="O55" s="480">
        <f t="shared" si="10"/>
        <v>13</v>
      </c>
      <c r="P55" s="480">
        <f t="shared" si="10"/>
        <v>0</v>
      </c>
      <c r="Q55" s="480">
        <f t="shared" si="10"/>
        <v>0</v>
      </c>
      <c r="R55" s="480">
        <f t="shared" si="10"/>
        <v>0</v>
      </c>
      <c r="S55" s="480">
        <f t="shared" si="10"/>
        <v>1.4</v>
      </c>
      <c r="T55" s="480">
        <f t="shared" si="10"/>
        <v>31.9</v>
      </c>
      <c r="U55" s="480">
        <f t="shared" si="10"/>
        <v>0</v>
      </c>
      <c r="V55" s="480">
        <f t="shared" si="10"/>
        <v>1932.7</v>
      </c>
      <c r="W55" s="480">
        <f t="shared" si="10"/>
        <v>0</v>
      </c>
      <c r="X55" s="480">
        <f t="shared" si="10"/>
        <v>0</v>
      </c>
      <c r="Y55" s="480">
        <f t="shared" si="10"/>
        <v>0</v>
      </c>
      <c r="Z55" s="480">
        <f t="shared" si="10"/>
        <v>375</v>
      </c>
      <c r="AA55" s="481">
        <f>+AA9+AA19+AA20</f>
        <v>3058.6</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3"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tabSelected="1" view="pageBreakPreview" topLeftCell="B1" zoomScale="85" zoomScaleNormal="100" zoomScaleSheetLayoutView="85" workbookViewId="0">
      <selection activeCell="B4" sqref="B4:C4"/>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 年   6 月  27 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神奈川県横浜市南区宿町3丁目65番地</v>
      </c>
      <c r="M16" s="884"/>
      <c r="N16" s="884"/>
      <c r="O16" s="884"/>
      <c r="P16" s="884"/>
      <c r="Q16" s="884"/>
      <c r="R16" s="884"/>
      <c r="S16" s="884"/>
      <c r="T16" s="884"/>
      <c r="U16" s="282"/>
    </row>
    <row r="17" spans="1:21" ht="26.25" customHeight="1" x14ac:dyDescent="0.15">
      <c r="C17" s="86"/>
      <c r="I17" s="25"/>
      <c r="J17" s="25" t="s">
        <v>7</v>
      </c>
      <c r="K17" s="25"/>
      <c r="L17" s="884" t="str">
        <f>+表紙!L41</f>
        <v>株式会社　クマキリ
代表取締役　浅井　健太</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045-722-8055</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株式会社　クマキリ</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2897</v>
      </c>
      <c r="Q25" s="891"/>
      <c r="R25" s="891"/>
      <c r="S25" s="891"/>
      <c r="T25" s="891"/>
      <c r="U25" s="892"/>
    </row>
    <row r="26" spans="1:21" ht="26.25" customHeight="1" x14ac:dyDescent="0.15">
      <c r="C26" s="538" t="s">
        <v>11</v>
      </c>
      <c r="D26" s="539"/>
      <c r="E26" s="540"/>
      <c r="F26" s="906" t="str">
        <f>+表紙!F50</f>
        <v>神奈川県横浜市南区宿町3丁目65番地</v>
      </c>
      <c r="G26" s="907"/>
      <c r="H26" s="907"/>
      <c r="I26" s="907"/>
      <c r="J26" s="907"/>
      <c r="K26" s="907"/>
      <c r="L26" s="907"/>
      <c r="M26" s="907"/>
      <c r="N26" s="341" t="s">
        <v>172</v>
      </c>
      <c r="O26"/>
      <c r="P26"/>
      <c r="Q26" s="901" t="str">
        <f>IF(+表紙!Q50="","",+表紙!Q50)</f>
        <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0796　解体工事業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131</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8</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1503.1</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8</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1555.5</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1503.1</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130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1501.8</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1555.5</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165</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1551</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クマキリ</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クマキリ</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クマキリ</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クマキリ</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abSelected="1" topLeftCell="A11" zoomScale="85" zoomScaleNormal="85" workbookViewId="0">
      <selection activeCell="B4" sqref="B4:C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クマキリ</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53.1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51</v>
      </c>
      <c r="P27" s="718"/>
      <c r="Q27" s="718"/>
      <c r="R27" s="718"/>
      <c r="S27" s="49" t="s">
        <v>38</v>
      </c>
      <c r="T27" s="70"/>
      <c r="U27" s="70"/>
      <c r="X27" s="68" t="s">
        <v>39</v>
      </c>
      <c r="Y27" s="71"/>
      <c r="AG27" s="58"/>
      <c r="AH27" s="58"/>
      <c r="AI27" s="58"/>
      <c r="AJ27" s="58"/>
      <c r="AK27" s="668">
        <f>+AG18+O27</f>
        <v>51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53.1</v>
      </c>
      <c r="G29" s="674"/>
      <c r="H29" s="214" t="s">
        <v>198</v>
      </c>
      <c r="L29" s="682"/>
      <c r="O29" s="61"/>
      <c r="P29" s="148"/>
      <c r="Q29" s="56" t="s">
        <v>183</v>
      </c>
      <c r="R29" s="679" t="s">
        <v>33</v>
      </c>
      <c r="S29" s="721"/>
      <c r="T29" s="721"/>
      <c r="U29" s="722"/>
      <c r="V29" s="53"/>
      <c r="W29" s="72"/>
      <c r="X29" s="726" t="s">
        <v>315</v>
      </c>
      <c r="Y29" s="727"/>
      <c r="Z29" s="670">
        <v>1</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25</v>
      </c>
      <c r="G30" s="674"/>
      <c r="H30" s="214" t="s">
        <v>198</v>
      </c>
      <c r="L30" s="682"/>
      <c r="O30" s="61"/>
      <c r="Q30" s="684">
        <f>+ROUND(Z28,1)+ROUND(Z29,1)+ROUND(Z30,1)</f>
        <v>51</v>
      </c>
      <c r="R30" s="718"/>
      <c r="S30" s="718"/>
      <c r="T30" s="718"/>
      <c r="U30" s="49" t="s">
        <v>16</v>
      </c>
      <c r="X30" s="726" t="s">
        <v>186</v>
      </c>
      <c r="Y30" s="727"/>
      <c r="Z30" s="670"/>
      <c r="AA30" s="671"/>
      <c r="AB30" s="671"/>
      <c r="AC30" s="671"/>
      <c r="AD30" s="671"/>
      <c r="AE30" s="49" t="s">
        <v>13</v>
      </c>
      <c r="AK30" s="655">
        <v>10</v>
      </c>
      <c r="AL30" s="656"/>
      <c r="AM30" s="656"/>
      <c r="AN30" s="656"/>
      <c r="AO30" s="57" t="s">
        <v>13</v>
      </c>
      <c r="AR30" s="667"/>
      <c r="AS30" s="664"/>
      <c r="AT30" s="664"/>
      <c r="AU30" s="665"/>
    </row>
    <row r="31" spans="2:48" ht="27" customHeight="1" thickTop="1" thickBot="1" x14ac:dyDescent="0.2">
      <c r="B31" s="690" t="s">
        <v>375</v>
      </c>
      <c r="C31" s="679"/>
      <c r="D31" s="679"/>
      <c r="E31" s="680"/>
      <c r="F31" s="673">
        <v>53.1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abSelected="1" topLeftCell="A14" zoomScale="85" zoomScaleNormal="85" workbookViewId="0">
      <selection activeCell="B4" sqref="B4:C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クマキリ</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0.5</v>
      </c>
      <c r="P27" s="718"/>
      <c r="Q27" s="718"/>
      <c r="R27" s="718"/>
      <c r="S27" s="49" t="s">
        <v>38</v>
      </c>
      <c r="T27" s="70"/>
      <c r="U27" s="70"/>
      <c r="X27" s="68" t="s">
        <v>39</v>
      </c>
      <c r="Y27" s="71"/>
      <c r="AG27" s="58"/>
      <c r="AH27" s="58"/>
      <c r="AI27" s="58"/>
      <c r="AJ27" s="58"/>
      <c r="AK27" s="668">
        <f>+AG18+O27</f>
        <v>0.5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0.3</v>
      </c>
      <c r="G29" s="674"/>
      <c r="H29" s="214" t="s">
        <v>198</v>
      </c>
      <c r="L29" s="682"/>
      <c r="O29" s="61"/>
      <c r="P29" s="148"/>
      <c r="Q29" s="56" t="s">
        <v>183</v>
      </c>
      <c r="R29" s="679" t="s">
        <v>33</v>
      </c>
      <c r="S29" s="721"/>
      <c r="T29" s="721"/>
      <c r="U29" s="722"/>
      <c r="V29" s="53"/>
      <c r="W29" s="72"/>
      <c r="X29" s="726" t="s">
        <v>315</v>
      </c>
      <c r="Y29" s="727"/>
      <c r="Z29" s="670">
        <v>0.5</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0.5</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abSelected="1" topLeftCell="A11" zoomScale="85" zoomScaleNormal="85" workbookViewId="0">
      <selection activeCell="B4" sqref="B4:C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クマキリ</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300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299.7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300</v>
      </c>
      <c r="P27" s="718"/>
      <c r="Q27" s="718"/>
      <c r="R27" s="718"/>
      <c r="S27" s="49" t="s">
        <v>38</v>
      </c>
      <c r="T27" s="70"/>
      <c r="U27" s="70"/>
      <c r="X27" s="68" t="s">
        <v>39</v>
      </c>
      <c r="Y27" s="71"/>
      <c r="AG27" s="58"/>
      <c r="AH27" s="58"/>
      <c r="AI27" s="58"/>
      <c r="AJ27" s="58"/>
      <c r="AK27" s="668">
        <f>+AG18+O27</f>
        <v>300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299.7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50</v>
      </c>
      <c r="G30" s="674"/>
      <c r="H30" s="214" t="s">
        <v>198</v>
      </c>
      <c r="L30" s="682"/>
      <c r="O30" s="61"/>
      <c r="Q30" s="684">
        <f>+ROUND(Z28,1)+ROUND(Z29,1)+ROUND(Z30,1)</f>
        <v>300</v>
      </c>
      <c r="R30" s="718"/>
      <c r="S30" s="718"/>
      <c r="T30" s="718"/>
      <c r="U30" s="49" t="s">
        <v>16</v>
      </c>
      <c r="X30" s="726" t="s">
        <v>186</v>
      </c>
      <c r="Y30" s="727"/>
      <c r="Z30" s="670"/>
      <c r="AA30" s="671"/>
      <c r="AB30" s="671"/>
      <c r="AC30" s="671"/>
      <c r="AD30" s="671"/>
      <c r="AE30" s="49" t="s">
        <v>13</v>
      </c>
      <c r="AK30" s="655">
        <v>100</v>
      </c>
      <c r="AL30" s="656"/>
      <c r="AM30" s="656"/>
      <c r="AN30" s="656"/>
      <c r="AO30" s="57" t="s">
        <v>13</v>
      </c>
      <c r="AR30" s="667"/>
      <c r="AS30" s="664"/>
      <c r="AT30" s="664"/>
      <c r="AU30" s="665"/>
    </row>
    <row r="31" spans="2:48" ht="27" customHeight="1" thickTop="1" thickBot="1" x14ac:dyDescent="0.2">
      <c r="B31" s="690" t="s">
        <v>375</v>
      </c>
      <c r="C31" s="679"/>
      <c r="D31" s="679"/>
      <c r="E31" s="680"/>
      <c r="F31" s="673">
        <v>299.7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2025-06-27T04:50:18Z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