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883AFF6F-2844-4950-89CB-3336388E770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O18"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0" i="94" l="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<sst xmlns="http://schemas.openxmlformats.org/spreadsheetml/2006/main" count="3175" uniqueCount="462">
  <si>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</si>
  <si>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</si>
  <si>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</si>
  <si>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</si>
  <si>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</si>
  <si>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</si>
  <si>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</si>
  <si>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</si>
  <si>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</si>
  <si>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</si>
  <si>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</si>
  <si>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</si>
  <si>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</si>
  <si>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</si>
  <si>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</si>
  <si>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</si>
  <si>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</si>
  <si>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</si>
  <si>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</si>
  <si>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</si>
  <si>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</si>
  <si>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</si>
  <si>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</si>
  <si>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</si>
  <si>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</si>
  <si>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</si>
  <si>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</si>
  <si>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</si>
  <si>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</si>
  <si>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</si>
  <si>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</si>
  <si>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</si>
  <si>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</si>
  <si>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</si>
  <si>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</si>
  <si>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</si>
  <si>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</si>
  <si>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</si>
  <si>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</si>
  <si>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</si>
  <si>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</si>
  <si>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</si>
  <si>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</si>
  <si>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</si>
  <si>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</si>
  <si>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</si>
  <si>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</si>
  <si>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</si>
  <si>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</si>
  <si>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</si>
  <si>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</si>
  <si>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</si>
  <si>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</si>
  <si>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</si>
  <si>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</si>
  <si>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</si>
  <si>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</si>
  <si>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</si>
  <si>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</si>
  <si>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</si>
  <si>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</si>
  <si>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</si>
  <si>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</si>
  <si>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</si>
  <si>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</si>
  <si>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</si>
  <si>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</si>
  <si>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</si>
  <si>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</si>
  <si>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</si>
  <si>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</si>
  <si>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</si>
  <si>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</si>
  <si>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</si>
  <si>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</si>
  <si>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</si>
  <si>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</si>
  <si>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</si>
  <si>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</si>
  <si>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</si>
  <si>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</si>
  <si>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</si>
  <si>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</si>
  <si>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</si>
  <si>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</si>
  <si>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</si>
  <si>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</si>
  <si>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</si>
  <si>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</si>
  <si>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</si>
  <si>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</si>
  <si>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</si>
  <si>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</si>
  <si>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</si>
  <si>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</si>
  <si>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</si>
  <si>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</si>
  <si>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</si>
  <si>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</si>
  <si>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</si>
  <si>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</si>
  <si>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</si>
  <si>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</si>
  <si>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</si>
  <si>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</si>
  <si>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</si>
  <si>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</si>
  <si>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</si>
  <si>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</si>
  <si>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</si>
  <si>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</si>
  <si>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</si>
  <si>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</si>
  <si>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</si>
  <si>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</si>
  <si>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</si>
  <si>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</si>
  <si>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</si>
  <si>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</si>
  <si>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</si>
  <si>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</si>
  <si>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</si>
  <si>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</si>
  <si>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</si>
  <si>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</si>
  <si>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</si>
  <si>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</si>
  <si>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</si>
  <si>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</si>
  <si>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</si>
  <si>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</si>
  <si>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</si>
  <si>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</si>
  <si>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</si>
  <si>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</si>
  <si>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</si>
  <si>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</si>
  <si>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</si>
  <si>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</si>
  <si>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</si>
  <si>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</si>
  <si>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</si>
  <si>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</si>
  <si>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</si>
  <si>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</si>
  <si>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</si>
  <si>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</si>
  <si>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</si>
  <si>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</si>
  <si>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</si>
  <si>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</si>
  <si>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</si>
  <si>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</si>
  <si>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</si>
  <si>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</si>
  <si>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</si>
  <si>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</si>
  <si>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</si>
  <si>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</si>
  <si>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</si>
  <si>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</si>
  <si>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</si>
  <si>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</si>
  <si>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</si>
  <si>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</si>
  <si>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</si>
  <si>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</si>
  <si>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</si>
  <si>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</si>
  <si>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</si>
  <si>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</si>
  <si>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</si>
  <si>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</si>
  <si>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</si>
  <si>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</si>
  <si>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</si>
  <si>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</si>
  <si>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</si>
  <si>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</si>
  <si>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</si>
  <si>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</si>
  <si>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</si>
  <si>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</si>
  <si>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</si>
  <si>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</si>
  <si>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</si>
  <si>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</si>
  <si>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</si>
  <si>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</si>
  <si>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</si>
  <si>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</si>
  <si>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</si>
  <si>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</si>
  <si>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</si>
  <si>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</si>
  <si>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</si>
  <si>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</si>
  <si>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</si>
  <si>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</si>
  <si>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</si>
  <si>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</si>
  <si>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</si>
  <si>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</si>
  <si>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</si>
  <si>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</si>
  <si>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</si>
  <si>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</si>
  <si>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</si>
  <si>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</si>
  <si>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</si>
  <si>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</si>
  <si>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</si>
  <si>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</si>
  <si>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</si>
  <si>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</si>
  <si>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</si>
  <si>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</si>
  <si>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</si>
  <si>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</si>
  <si>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</si>
  <si>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</si>
  <si>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</si>
  <si>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</si>
  <si>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</si>
  <si>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</si>
  <si>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</si>
  <si>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</si>
  <si>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</si>
  <si>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</si>
  <si>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</si>
  <si>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</si>
  <si>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</si>
  <si>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</si>
  <si>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</si>
  <si>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</si>
  <si>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</si>
  <si>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</si>
  <si>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</si>
  <si>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</si>
  <si>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</si>
  <si>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</si>
  <si>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</si>
  <si>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</si>
  <si>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</si>
  <si>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</si>
  <si>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</si>
  <si>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</si>
  <si>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</si>
  <si>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</si>
  <si>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</si>
  <si>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</si>
  <si>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</si>
  <si>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</si>
  <si>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</si>
  <si>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</si>
  <si>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</si>
  <si>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</si>
  <si>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</si>
  <si>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</si>
  <si>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</si>
  <si>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</si>
  <si>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</si>
  <si>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</si>
  <si>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</si>
  <si>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</si>
  <si>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</si>
  <si>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</si>
  <si>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</si>
  <si>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</si>
  <si>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</si>
  <si>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</si>
  <si>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</si>
  <si>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</si>
  <si>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</si>
  <si>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</si>
  <si>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</si>
  <si>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</si>
  <si>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</si>
  <si>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</si>
  <si>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</si>
  <si>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</si>
  <si>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</si>
  <si>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</si>
  <si>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</si>
  <si>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</si>
  <si>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</si>
  <si>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</si>
  <si>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</si>
  <si>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</si>
  <si>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</si>
  <si>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</si>
  <si>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</si>
  <si>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</si>
  <si>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</si>
  <si>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</si>
  <si>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</si>
  <si>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</si>
  <si>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</si>
  <si>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</si>
  <si>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</si>
  <si>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</si>
  <si>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</si>
  <si>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</si>
  <si>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</si>
  <si>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</si>
  <si>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</si>
  <si>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</si>
  <si>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</si>
  <si>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</si>
  <si>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</si>
  <si>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</si>
  <si>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</si>
  <si>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</si>
  <si>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</si>
  <si>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</si>
  <si>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</si>
  <si>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</si>
  <si>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</si>
  <si>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</si>
  <si>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</si>
  <si>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</si>
  <si>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</si>
  <si>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</si>
  <si>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</si>
  <si>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</si>
  <si>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</si>
  <si>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</si>
  <si>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</si>
  <si>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</si>
  <si>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</si>
  <si>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</si>
  <si>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</si>
  <si>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</si>
  <si>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</si>
  <si>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</si>
  <si>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</si>
  <si>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</si>
  <si>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</si>
  <si>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</si>
  <si>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</si>
  <si>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</si>
  <si>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</si>
  <si>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</si>
  <si>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</si>
  <si>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</si>
  <si>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</si>
  <si>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</si>
  <si>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</si>
  <si>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</si>
  <si>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</si>
  <si>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</si>
  <si>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</si>
  <si>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</si>
  <si>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</si>
  <si>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</si>
  <si>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</si>
  <si>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</si>
  <si>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</si>
  <si>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</si>
  <si>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</si>
  <si>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</si>
  <si>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</si>
  <si>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</si>
  <si>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</si>
  <si>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</si>
  <si>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</si>
  <si>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</si>
  <si>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</si>
  <si>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</si>
  <si>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</si>
  <si>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</si>
  <si>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</si>
  <si>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</si>
  <si>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</si>
  <si>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</si>
  <si>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</si>
  <si>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</si>
  <si>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</si>
  <si>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</si>
  <si>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</si>
  <si>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</si>
  <si>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</si>
  <si>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</si>
  <si>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</si>
  <si>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</si>
  <si>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</si>
  <si>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</si>
  <si>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</si>
  <si>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</si>
  <si>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</si>
  <si>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</si>
  <si>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</si>
  <si>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</si>
  <si>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</si>
  <si>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</si>
  <si>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</si>
  <si>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</si>
  <si>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</si>
  <si>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</si>
  <si>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</si>
  <si>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</si>
  <si>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</si>
  <si>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</si>
  <si>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</si>
  <si>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</si>
  <si>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</si>
  <si>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</si>
  <si>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</si>
  <si>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</si>
  <si>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</si>
  <si>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</si>
  <si>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</si>
  <si>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</si>
  <si>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</si>
  <si>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</si>
  <si>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</si>
  <si>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</si>
  <si>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</si>
  <si>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</si>
  <si>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</si>
  <si>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</si>
  <si>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</si>
  <si>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</si>
  <si>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</si>
  <si>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</si>
  <si>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</si>
  <si>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</si>
  <si>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</si>
  <si>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</si>
  <si>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</si>
  <si>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</si>
  <si>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</si>
  <si>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</si>
  <si>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</si>
  <si>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</si>
  <si>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</si>
  <si>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</si>
  <si>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</si>
  <si>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</si>
  <si>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</si>
  <si>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</si>
  <si>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</si>
  <si>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</si>
  <si>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</si>
  <si>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</si>
  <si>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</si>
  <si>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東京都昭島市緑町3-23-12</t>
  </si>
  <si>
    <t>ＳＲＣ建設株式会社　代表取締役　佐藤　克弘</t>
  </si>
  <si>
    <t>ＳＲＣ建設　株式会社</t>
  </si>
  <si>
    <t>横浜市内各所</t>
  </si>
  <si>
    <t>042-549-1161</t>
  </si>
  <si>
    <t>横浜市長</t>
    <phoneticPr fontId="3"/>
  </si>
  <si>
    <t>30 名</t>
    <phoneticPr fontId="3"/>
  </si>
  <si>
    <t>職別工事業
（総合解体・土地造成・外構工事）</t>
    <phoneticPr fontId="3"/>
  </si>
  <si>
    <t xml:space="preserve">・廃プラスチック　　・混合廃棄物　　・紙くず　　・木くず　　・繊維くず　　・金属くず　　・ガラス・陶磁器くず
・コンクリート破片・がれき類　　　　　※処理業者へ委託
廃プラスチック類　⇒破砕・圧縮梱包・選別　⇒再資源化・埋立
混合廃棄物　⇒破砕・選別　⇒埋立・再生
紙くず　⇒破砕　⇒再生・埋立
木くず　⇒破砕　⇒再資源化
繊維くず　⇒破砕　⇒再生・埋立
金属くず　⇒売却
ガラス陶磁器くず　⇒破砕　⇒再資源化
コンクリート破片・がれき類　⇒再生破砕・破砕　⇒売却・再資源化
</t>
    <rPh sb="127" eb="129">
      <t>コンポウ</t>
    </rPh>
    <rPh sb="130" eb="132">
      <t>センベツ</t>
    </rPh>
    <rPh sb="134" eb="138">
      <t>サイシゲンカ</t>
    </rPh>
    <rPh sb="139" eb="141">
      <t>ウメタテ</t>
    </rPh>
    <rPh sb="149" eb="151">
      <t>ハサイ</t>
    </rPh>
    <rPh sb="152" eb="154">
      <t>センベツ</t>
    </rPh>
    <rPh sb="156" eb="158">
      <t>ウメタテ</t>
    </rPh>
    <rPh sb="159" eb="161">
      <t>サイセイ</t>
    </rPh>
    <rPh sb="167" eb="169">
      <t>ハサイ</t>
    </rPh>
    <rPh sb="171" eb="173">
      <t>サイセイ</t>
    </rPh>
    <rPh sb="174" eb="176">
      <t>ウメタテ</t>
    </rPh>
    <rPh sb="201" eb="203">
      <t>サイセイ</t>
    </rPh>
    <rPh sb="204" eb="206">
      <t>ウメタテ</t>
    </rPh>
    <rPh sb="213" eb="215">
      <t>バイキャク</t>
    </rPh>
    <rPh sb="250" eb="252">
      <t>サイセイ</t>
    </rPh>
    <rPh sb="252" eb="254">
      <t>ハサイ</t>
    </rPh>
    <rPh sb="255" eb="257">
      <t>ハサイ</t>
    </rPh>
    <rPh sb="259" eb="261">
      <t>バイキャク</t>
    </rPh>
    <phoneticPr fontId="3"/>
  </si>
  <si>
    <t>総務部※マニフェスト発行・管理　　→　　各現場責任者
　　　　　　　　　　　　　　　　　　　　　　　↙　　　　　　　↘
　　　　　　　　　　　　　　　　　　　　職長　　　　　　　協力業者
　　　　　　　　　　　　　　　　　　　　　↓　　　　　　　　　↓
　　　　　　　　　　　　　　　　　　教育・研修　　　　教育・研修
　　　　　　　　　　　　　　　　　　　　　　　　　　　　　　 　↓
                                               ↓　　　　　　収集運搬業者
　　　　　　　　　　　　　　　　　　　　　　　　　　　　　　 　↓
                                         中間処理場、又は積替え保管施設　　→　収集運搬二次委託　→中間処理場　→最終処分場
　　　　　　　　　　　　　　　　　　　　　↓
　　　　　　　　　　　　　　　　　　最終処分場</t>
    <rPh sb="0" eb="2">
      <t>ソウム</t>
    </rPh>
    <rPh sb="2" eb="3">
      <t>ブ</t>
    </rPh>
    <rPh sb="10" eb="12">
      <t>ハッコウ</t>
    </rPh>
    <rPh sb="13" eb="15">
      <t>カンリ</t>
    </rPh>
    <rPh sb="20" eb="23">
      <t>カクゲンバ</t>
    </rPh>
    <rPh sb="23" eb="26">
      <t>セキニンシャ</t>
    </rPh>
    <rPh sb="80" eb="82">
      <t>ショクチョウ</t>
    </rPh>
    <rPh sb="89" eb="91">
      <t>キョウリョク</t>
    </rPh>
    <rPh sb="91" eb="93">
      <t>ギョウシャ</t>
    </rPh>
    <rPh sb="145" eb="147">
      <t>キョウイク</t>
    </rPh>
    <rPh sb="148" eb="150">
      <t>ケンシュウ</t>
    </rPh>
    <rPh sb="154" eb="156">
      <t>キョウイク</t>
    </rPh>
    <rPh sb="157" eb="159">
      <t>ケンシュウ</t>
    </rPh>
    <rPh sb="248" eb="250">
      <t>シュウシュウ</t>
    </rPh>
    <rPh sb="250" eb="252">
      <t>ウンパン</t>
    </rPh>
    <rPh sb="252" eb="254">
      <t>ギョウシャ</t>
    </rPh>
    <rPh sb="330" eb="332">
      <t>チュウカン</t>
    </rPh>
    <rPh sb="332" eb="334">
      <t>ショリ</t>
    </rPh>
    <rPh sb="334" eb="335">
      <t>ジョウ</t>
    </rPh>
    <rPh sb="336" eb="337">
      <t>マタ</t>
    </rPh>
    <rPh sb="338" eb="340">
      <t>ツミカ</t>
    </rPh>
    <rPh sb="341" eb="345">
      <t>ホカンシセツ</t>
    </rPh>
    <rPh sb="349" eb="351">
      <t>シュウシュウ</t>
    </rPh>
    <rPh sb="351" eb="353">
      <t>ウンパン</t>
    </rPh>
    <rPh sb="353" eb="355">
      <t>ニジ</t>
    </rPh>
    <rPh sb="355" eb="357">
      <t>イタク</t>
    </rPh>
    <rPh sb="359" eb="361">
      <t>チュウカン</t>
    </rPh>
    <rPh sb="361" eb="363">
      <t>ショリ</t>
    </rPh>
    <rPh sb="363" eb="364">
      <t>ジョウ</t>
    </rPh>
    <rPh sb="366" eb="368">
      <t>サイシュウ</t>
    </rPh>
    <rPh sb="368" eb="371">
      <t>ショブンジョウ</t>
    </rPh>
    <rPh sb="413" eb="415">
      <t>サイシュウ</t>
    </rPh>
    <rPh sb="415" eb="418">
      <t>ショブンジョウ</t>
    </rPh>
    <phoneticPr fontId="3"/>
  </si>
  <si>
    <t>排出事業場で分別</t>
    <rPh sb="0" eb="2">
      <t>ハイシュツ</t>
    </rPh>
    <rPh sb="2" eb="4">
      <t>ジギョウ</t>
    </rPh>
    <rPh sb="4" eb="5">
      <t>バ</t>
    </rPh>
    <rPh sb="6" eb="8">
      <t>ブンベツ</t>
    </rPh>
    <phoneticPr fontId="3"/>
  </si>
  <si>
    <t>分別の徹底</t>
    <rPh sb="0" eb="2">
      <t>ブンベツ</t>
    </rPh>
    <rPh sb="3" eb="5">
      <t>テッテイ</t>
    </rPh>
    <phoneticPr fontId="3"/>
  </si>
  <si>
    <t>・廃プラスチック　・混合廃棄物　・紙くず　・石綿含有産業廃棄物　・木くず　・金属くず　・ガラス・陶磁器くず
・コンクリート破片　・がれき類</t>
    <rPh sb="1" eb="2">
      <t>ハイ</t>
    </rPh>
    <rPh sb="10" eb="12">
      <t>コンゴウ</t>
    </rPh>
    <rPh sb="12" eb="15">
      <t>ハイキブツ</t>
    </rPh>
    <rPh sb="17" eb="18">
      <t>カミ</t>
    </rPh>
    <rPh sb="22" eb="24">
      <t>セキメン</t>
    </rPh>
    <rPh sb="24" eb="26">
      <t>ガンユウ</t>
    </rPh>
    <rPh sb="26" eb="28">
      <t>サンギョウ</t>
    </rPh>
    <rPh sb="28" eb="31">
      <t>ハイキブツ</t>
    </rPh>
    <rPh sb="33" eb="34">
      <t>キ</t>
    </rPh>
    <rPh sb="38" eb="40">
      <t>キンゾク</t>
    </rPh>
    <rPh sb="48" eb="51">
      <t>トウジキ</t>
    </rPh>
    <rPh sb="61" eb="63">
      <t>ハヘン</t>
    </rPh>
    <rPh sb="68" eb="69">
      <t>ルイ</t>
    </rPh>
    <phoneticPr fontId="3"/>
  </si>
  <si>
    <t>解体現場での分別を丁寧に行う。</t>
    <rPh sb="0" eb="2">
      <t>カイタイ</t>
    </rPh>
    <rPh sb="2" eb="4">
      <t>ゲンバ</t>
    </rPh>
    <rPh sb="6" eb="8">
      <t>ブンベツ</t>
    </rPh>
    <rPh sb="9" eb="11">
      <t>テイネイ</t>
    </rPh>
    <rPh sb="12" eb="13">
      <t>オコナ</t>
    </rPh>
    <phoneticPr fontId="3"/>
  </si>
  <si>
    <t>引続き現場での分別解体を丁寧に行い、再資源化を促進していく。</t>
    <rPh sb="0" eb="2">
      <t>ヒキツヅ</t>
    </rPh>
    <rPh sb="3" eb="5">
      <t>ゲンバ</t>
    </rPh>
    <rPh sb="7" eb="9">
      <t>ブンベツ</t>
    </rPh>
    <rPh sb="9" eb="11">
      <t>カイタイ</t>
    </rPh>
    <rPh sb="12" eb="14">
      <t>テイネイ</t>
    </rPh>
    <rPh sb="15" eb="16">
      <t>オコナ</t>
    </rPh>
    <rPh sb="18" eb="22">
      <t>サイシゲンカ</t>
    </rPh>
    <rPh sb="23" eb="25">
      <t>ソクシン</t>
    </rPh>
    <phoneticPr fontId="3"/>
  </si>
  <si>
    <t>令和  7  年  7  月  11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</si>
</sst>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46" zoomScaleNormal="115" zoomScaleSheetLayoutView="100" workbookViewId="0">
      <selection activeCell="Z38" sqref="Z38"/>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461</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2891</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163</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452</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4584</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4125.2</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457</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458</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458</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4584</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501.3</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4584</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459</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4125.2</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450.9</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4125.2</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460</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4"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0.6</v>
      </c>
      <c r="P27" s="700"/>
      <c r="Q27" s="700"/>
      <c r="R27" s="700"/>
      <c r="S27" s="49" t="s">
        <v>38</v>
      </c>
      <c r="T27" s="70"/>
      <c r="U27" s="70"/>
      <c r="X27" s="68" t="s">
        <v>39</v>
      </c>
      <c r="Y27" s="71"/>
      <c r="AG27" s="58"/>
      <c r="AH27" s="58"/>
      <c r="AI27" s="58"/>
      <c r="AJ27" s="58"/>
      <c r="AK27" s="742">
        <f>+AG18+O27</f>
        <v>0.6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0.3</v>
      </c>
      <c r="G30" s="712"/>
      <c r="H30" s="214" t="s">
        <v>198</v>
      </c>
      <c r="L30" s="709"/>
      <c r="O30" s="61"/>
      <c r="Q30" s="699">
        <f>+ROUND(Z28,1)+ROUND(Z29,1)+ROUND(Z30,1)</f>
        <v>0.6</v>
      </c>
      <c r="R30" s="700"/>
      <c r="S30" s="700"/>
      <c r="T30" s="700"/>
      <c r="U30" s="49" t="s">
        <v>16</v>
      </c>
      <c r="X30" s="697" t="s">
        <v>186</v>
      </c>
      <c r="Y30" s="698"/>
      <c r="Z30" s="690"/>
      <c r="AA30" s="691"/>
      <c r="AB30" s="691"/>
      <c r="AC30" s="691"/>
      <c r="AD30" s="691"/>
      <c r="AE30" s="49" t="s">
        <v>13</v>
      </c>
      <c r="AK30" s="651">
        <v>0.2</v>
      </c>
      <c r="AL30" s="652"/>
      <c r="AM30" s="652"/>
      <c r="AN30" s="652"/>
      <c r="AO30" s="57" t="s">
        <v>13</v>
      </c>
      <c r="AR30" s="758"/>
      <c r="AS30" s="755"/>
      <c r="AT30" s="755"/>
      <c r="AU30" s="756"/>
    </row>
    <row r="31" spans="2:48" ht="27" customHeight="1" thickTop="1" thickBot="1" x14ac:dyDescent="0.2">
      <c r="B31" s="725" t="s">
        <v>375</v>
      </c>
      <c r="C31" s="676"/>
      <c r="D31" s="676"/>
      <c r="E31" s="677"/>
      <c r="F31" s="711">
        <v>0.7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4"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2.2000000000000002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1.9</v>
      </c>
      <c r="P27" s="700"/>
      <c r="Q27" s="700"/>
      <c r="R27" s="700"/>
      <c r="S27" s="49" t="s">
        <v>38</v>
      </c>
      <c r="T27" s="70"/>
      <c r="U27" s="70"/>
      <c r="X27" s="68" t="s">
        <v>39</v>
      </c>
      <c r="Y27" s="71"/>
      <c r="AG27" s="58"/>
      <c r="AH27" s="58"/>
      <c r="AI27" s="58"/>
      <c r="AJ27" s="58"/>
      <c r="AK27" s="742">
        <f>+AG18+O27</f>
        <v>1.9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2.2000000000000002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1.9</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2.2000000000000002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52.3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58.2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52.3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52.3</v>
      </c>
      <c r="P27" s="700"/>
      <c r="Q27" s="700"/>
      <c r="R27" s="700"/>
      <c r="S27" s="49" t="s">
        <v>38</v>
      </c>
      <c r="T27" s="70"/>
      <c r="U27" s="70"/>
      <c r="X27" s="68" t="s">
        <v>39</v>
      </c>
      <c r="Y27" s="71"/>
      <c r="AG27" s="58"/>
      <c r="AH27" s="58"/>
      <c r="AI27" s="58"/>
      <c r="AJ27" s="58"/>
      <c r="AK27" s="742">
        <f>+AG18+O27</f>
        <v>52.3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52.3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58.2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v>
      </c>
      <c r="G30" s="712"/>
      <c r="H30" s="214" t="s">
        <v>198</v>
      </c>
      <c r="L30" s="709"/>
      <c r="O30" s="61"/>
      <c r="Q30" s="699">
        <f>+ROUND(Z28,1)+ROUND(Z29,1)+ROUND(Z30,1)</f>
        <v>52.3</v>
      </c>
      <c r="R30" s="700"/>
      <c r="S30" s="700"/>
      <c r="T30" s="700"/>
      <c r="U30" s="49" t="s">
        <v>16</v>
      </c>
      <c r="X30" s="697" t="s">
        <v>186</v>
      </c>
      <c r="Y30" s="698"/>
      <c r="Z30" s="690"/>
      <c r="AA30" s="691"/>
      <c r="AB30" s="691"/>
      <c r="AC30" s="691"/>
      <c r="AD30" s="691"/>
      <c r="AE30" s="49" t="s">
        <v>13</v>
      </c>
      <c r="AK30" s="651">
        <v>9.9</v>
      </c>
      <c r="AL30" s="652"/>
      <c r="AM30" s="652"/>
      <c r="AN30" s="652"/>
      <c r="AO30" s="57" t="s">
        <v>13</v>
      </c>
      <c r="AR30" s="758"/>
      <c r="AS30" s="755"/>
      <c r="AT30" s="755"/>
      <c r="AU30" s="756"/>
    </row>
    <row r="31" spans="2:48" ht="27" customHeight="1" thickTop="1" thickBot="1" x14ac:dyDescent="0.2">
      <c r="B31" s="725" t="s">
        <v>375</v>
      </c>
      <c r="C31" s="676"/>
      <c r="D31" s="676"/>
      <c r="E31" s="677"/>
      <c r="F31" s="711">
        <v>58.2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3"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3152.7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3503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3152.7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3152.7</v>
      </c>
      <c r="P27" s="700"/>
      <c r="Q27" s="700"/>
      <c r="R27" s="700"/>
      <c r="S27" s="49" t="s">
        <v>38</v>
      </c>
      <c r="T27" s="70"/>
      <c r="U27" s="70"/>
      <c r="X27" s="68" t="s">
        <v>39</v>
      </c>
      <c r="Y27" s="71"/>
      <c r="AG27" s="58"/>
      <c r="AH27" s="58"/>
      <c r="AI27" s="58"/>
      <c r="AJ27" s="58"/>
      <c r="AK27" s="742">
        <f>+AG18+O27</f>
        <v>3152.7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3152.7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3503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22.3</v>
      </c>
      <c r="G30" s="712"/>
      <c r="H30" s="214" t="s">
        <v>198</v>
      </c>
      <c r="L30" s="709"/>
      <c r="O30" s="61"/>
      <c r="Q30" s="699">
        <f>+ROUND(Z28,1)+ROUND(Z29,1)+ROUND(Z30,1)</f>
        <v>3152.7</v>
      </c>
      <c r="R30" s="700"/>
      <c r="S30" s="700"/>
      <c r="T30" s="700"/>
      <c r="U30" s="49" t="s">
        <v>16</v>
      </c>
      <c r="X30" s="697" t="s">
        <v>186</v>
      </c>
      <c r="Y30" s="698"/>
      <c r="Z30" s="690"/>
      <c r="AA30" s="691"/>
      <c r="AB30" s="691"/>
      <c r="AC30" s="691"/>
      <c r="AD30" s="691"/>
      <c r="AE30" s="49" t="s">
        <v>13</v>
      </c>
      <c r="AK30" s="651">
        <v>20</v>
      </c>
      <c r="AL30" s="652"/>
      <c r="AM30" s="652"/>
      <c r="AN30" s="652"/>
      <c r="AO30" s="57" t="s">
        <v>13</v>
      </c>
      <c r="AR30" s="758"/>
      <c r="AS30" s="755"/>
      <c r="AT30" s="755"/>
      <c r="AU30" s="756"/>
    </row>
    <row r="31" spans="2:48" ht="27" customHeight="1" thickTop="1" thickBot="1" x14ac:dyDescent="0.2">
      <c r="B31" s="725" t="s">
        <v>375</v>
      </c>
      <c r="C31" s="676"/>
      <c r="D31" s="676"/>
      <c r="E31" s="677"/>
      <c r="F31" s="711">
        <v>3503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ＳＲＣ建設　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4"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120.3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133.69999999999999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120.3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120.3</v>
      </c>
      <c r="P27" s="700"/>
      <c r="Q27" s="700"/>
      <c r="R27" s="700"/>
      <c r="S27" s="49" t="s">
        <v>38</v>
      </c>
      <c r="T27" s="70"/>
      <c r="U27" s="70"/>
      <c r="X27" s="68" t="s">
        <v>39</v>
      </c>
      <c r="Y27" s="71"/>
      <c r="AG27" s="58"/>
      <c r="AH27" s="58"/>
      <c r="AI27" s="58"/>
      <c r="AJ27" s="58"/>
      <c r="AK27" s="742">
        <f>+AG18+O27</f>
        <v>120.3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120.3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133.69999999999999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18.600000000000001</v>
      </c>
      <c r="G30" s="712"/>
      <c r="H30" s="214" t="s">
        <v>198</v>
      </c>
      <c r="L30" s="709"/>
      <c r="O30" s="61"/>
      <c r="Q30" s="699">
        <f>+ROUND(Z28,1)+ROUND(Z29,1)+ROUND(Z30,1)</f>
        <v>120.3</v>
      </c>
      <c r="R30" s="700"/>
      <c r="S30" s="700"/>
      <c r="T30" s="700"/>
      <c r="U30" s="49" t="s">
        <v>16</v>
      </c>
      <c r="X30" s="697" t="s">
        <v>186</v>
      </c>
      <c r="Y30" s="698"/>
      <c r="Z30" s="690"/>
      <c r="AA30" s="691"/>
      <c r="AB30" s="691"/>
      <c r="AC30" s="691"/>
      <c r="AD30" s="691"/>
      <c r="AE30" s="49" t="s">
        <v>13</v>
      </c>
      <c r="AK30" s="651">
        <v>16.7</v>
      </c>
      <c r="AL30" s="652"/>
      <c r="AM30" s="652"/>
      <c r="AN30" s="652"/>
      <c r="AO30" s="57" t="s">
        <v>13</v>
      </c>
      <c r="AR30" s="758"/>
      <c r="AS30" s="755"/>
      <c r="AT30" s="755"/>
      <c r="AU30" s="756"/>
    </row>
    <row r="31" spans="2:48" ht="27" customHeight="1" thickTop="1" thickBot="1" x14ac:dyDescent="0.2">
      <c r="B31" s="725" t="s">
        <v>375</v>
      </c>
      <c r="C31" s="676"/>
      <c r="D31" s="676"/>
      <c r="E31" s="677"/>
      <c r="F31" s="711">
        <v>133.69999999999999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V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ＳＲＣ建設　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75.5</v>
      </c>
      <c r="M9" s="377">
        <f>IF(OR(ｷ.紙くず!F24&gt;0,ｷ.紙くず!F24&lt;0),ｷ.紙くず!F24,IF(M$19&gt;0,"0",0))</f>
        <v>0.2</v>
      </c>
      <c r="N9" s="377">
        <f>IF(OR(ｸ.木くず!F24&gt;0,ｸ.木くず!F24&lt;0),ｸ.木くず!F24,IF(N$19&gt;0,"0",0))</f>
        <v>810.5</v>
      </c>
      <c r="O9" s="377">
        <f>IF(OR(ｹ.繊維くず!F24&gt;0,ｹ.繊維くず!F24&lt;0),ｹ.繊維くず!F24,IF(O$19&gt;0,"0",0))</f>
        <v>0.7</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2.2000000000000002</v>
      </c>
      <c r="T9" s="377">
        <f>IF(OR(ｾ.ｶﾞﾗｽ･ｺﾝｸﾘ･陶磁器くず!F24&gt;0,ｾ.ｶﾞﾗｽ･ｺﾝｸﾘ･陶磁器くず!F24&lt;0),ｾ.ｶﾞﾗｽ･ｺﾝｸﾘ･陶磁器くず!F24,IF(T$19&gt;0,"0",0))</f>
        <v>58.2</v>
      </c>
      <c r="U9" s="377">
        <f>IF(OR(ｿ.鉱さい!F24&gt;0,ｿ.鉱さい!F24&lt;0),ｿ.鉱さい!F24,IF(U$19&gt;0,"0",0))</f>
        <v>0</v>
      </c>
      <c r="V9" s="377">
        <f>IF(OR(ﾀ.がれき類!F24&gt;0,ﾀ.がれき類!F24&lt;0),ﾀ.がれき類!F24,IF(V$19&gt;0,"0",0))</f>
        <v>3503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133.69999999999999</v>
      </c>
      <c r="AA9" s="379">
        <f>IF(SUM(G9:Z9)&gt;0,SUM(G9:Z9),IF(AA$19&gt;0,"0",0))</f>
        <v>4584</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75.5</v>
      </c>
      <c r="M14" s="383">
        <f>IF(OR(ｷ.紙くず!F29&gt;0,ｷ.紙くず!F29&lt;0),ｷ.紙くず!F29,IF(M$19&gt;0,"0",0))</f>
        <v>0.2</v>
      </c>
      <c r="N14" s="383">
        <f>IF(OR(ｸ.木くず!F29&gt;0,ｸ.木くず!F29&lt;0),ｸ.木くず!F29,IF(N$19&gt;0,"0",0))</f>
        <v>810.5</v>
      </c>
      <c r="O14" s="383">
        <f>IF(OR(ｹ.繊維くず!F29&gt;0,ｹ.繊維くず!F29&lt;0),ｹ.繊維くず!F29,IF(O$19&gt;0,"0",0))</f>
        <v>0.7</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2.2000000000000002</v>
      </c>
      <c r="T14" s="383">
        <f>IF(OR(ｾ.ｶﾞﾗｽ･ｺﾝｸﾘ･陶磁器くず!F29&gt;0,ｾ.ｶﾞﾗｽ･ｺﾝｸﾘ･陶磁器くず!F29&lt;0),ｾ.ｶﾞﾗｽ･ｺﾝｸﾘ･陶磁器くず!F29,IF(T$19&gt;0,"0",0))</f>
        <v>58.2</v>
      </c>
      <c r="U14" s="383">
        <f>IF(OR(ｿ.鉱さい!F29&gt;0,ｿ.鉱さい!F29&lt;0),ｿ.鉱さい!F29,IF(U$19&gt;0,"0",0))</f>
        <v>0</v>
      </c>
      <c r="V14" s="383">
        <f>IF(OR(ﾀ.がれき類!F29&gt;0,ﾀ.がれき類!F29&lt;0),ﾀ.がれき類!F29,IF(V$19&gt;0,"0",0))</f>
        <v>3503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133.69999999999999</v>
      </c>
      <c r="AA14" s="385">
        <f t="shared" si="0"/>
        <v>4584</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33.200000000000003</v>
      </c>
      <c r="M15" s="383" t="str">
        <f>IF(OR(ｷ.紙くず!F30&gt;0,ｷ.紙くず!F30&lt;0),ｷ.紙くず!F30,IF(M$19&gt;0,"0",0))</f>
        <v>0</v>
      </c>
      <c r="N15" s="383">
        <f>IF(OR(ｸ.木くず!F30&gt;0,ｸ.木くず!F30&lt;0),ｸ.木くず!F30,IF(N$19&gt;0,"0",0))</f>
        <v>415.9</v>
      </c>
      <c r="O15" s="383">
        <f>IF(OR(ｹ.繊維くず!F30&gt;0,ｹ.繊維くず!F30&lt;0),ｹ.繊維くず!F30,IF(O$19&gt;0,"0",0))</f>
        <v>0.3</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11</v>
      </c>
      <c r="U15" s="383">
        <f>IF(OR(ｿ.鉱さい!F30&gt;0,ｿ.鉱さい!F30&lt;0),ｿ.鉱さい!F30,IF(U$19&gt;0,"0",0))</f>
        <v>0</v>
      </c>
      <c r="V15" s="383">
        <f>IF(OR(ﾀ.がれき類!F30&gt;0,ﾀ.がれき類!F30&lt;0),ﾀ.がれき類!F30,IF(V$19&gt;0,"0",0))</f>
        <v>22.3</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18.600000000000001</v>
      </c>
      <c r="AA15" s="385">
        <f t="shared" si="0"/>
        <v>501.3</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75.5</v>
      </c>
      <c r="M16" s="383">
        <f>IF(OR(ｷ.紙くず!F31&gt;0,ｷ.紙くず!F31&lt;0),ｷ.紙くず!F31,IF(M$19&gt;0,"0",0))</f>
        <v>0.2</v>
      </c>
      <c r="N16" s="383">
        <f>IF(OR(ｸ.木くず!F31&gt;0,ｸ.木くず!F31&lt;0),ｸ.木くず!F31,IF(N$19&gt;0,"0",0))</f>
        <v>810.5</v>
      </c>
      <c r="O16" s="383">
        <f>IF(OR(ｹ.繊維くず!F31&gt;0,ｹ.繊維くず!F31&lt;0),ｹ.繊維くず!F31,IF(O$19&gt;0,"0",0))</f>
        <v>0.7</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2.2000000000000002</v>
      </c>
      <c r="T16" s="383">
        <f>IF(OR(ｾ.ｶﾞﾗｽ･ｺﾝｸﾘ･陶磁器くず!F31&gt;0,ｾ.ｶﾞﾗｽ･ｺﾝｸﾘ･陶磁器くず!F31&lt;0),ｾ.ｶﾞﾗｽ･ｺﾝｸﾘ･陶磁器くず!F31,IF(T$19&gt;0,"0",0))</f>
        <v>58.2</v>
      </c>
      <c r="U16" s="383">
        <f>IF(OR(ｿ.鉱さい!F31&gt;0,ｿ.鉱さい!F31&lt;0),ｿ.鉱さい!F31,IF(U$19&gt;0,"0",0))</f>
        <v>0</v>
      </c>
      <c r="V16" s="383">
        <f>IF(OR(ﾀ.がれき類!F31&gt;0,ﾀ.がれき類!F31&lt;0),ﾀ.がれき類!F31,IF(V$19&gt;0,"0",0))</f>
        <v>3503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133.69999999999999</v>
      </c>
      <c r="AA16" s="385">
        <f t="shared" si="0"/>
        <v>4584</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67.900000000000006</v>
      </c>
      <c r="M19" s="389">
        <f t="shared" si="1"/>
        <v>0.1</v>
      </c>
      <c r="N19" s="389">
        <f t="shared" si="1"/>
        <v>729.4</v>
      </c>
      <c r="O19" s="389">
        <f t="shared" si="1"/>
        <v>0.6</v>
      </c>
      <c r="P19" s="389">
        <f t="shared" si="1"/>
        <v>0</v>
      </c>
      <c r="Q19" s="389">
        <f t="shared" si="1"/>
        <v>0</v>
      </c>
      <c r="R19" s="389">
        <f t="shared" si="1"/>
        <v>0</v>
      </c>
      <c r="S19" s="389">
        <f t="shared" si="1"/>
        <v>1.9</v>
      </c>
      <c r="T19" s="389">
        <f t="shared" si="1"/>
        <v>52.3</v>
      </c>
      <c r="U19" s="389">
        <f t="shared" si="1"/>
        <v>0</v>
      </c>
      <c r="V19" s="389">
        <f t="shared" si="1"/>
        <v>3152.7</v>
      </c>
      <c r="W19" s="389">
        <f t="shared" si="1"/>
        <v>0</v>
      </c>
      <c r="X19" s="389">
        <f t="shared" si="1"/>
        <v>0</v>
      </c>
      <c r="Y19" s="389">
        <f t="shared" si="1"/>
        <v>0</v>
      </c>
      <c r="Z19" s="390">
        <f t="shared" si="1"/>
        <v>120.3</v>
      </c>
      <c r="AA19" s="391">
        <f t="shared" ref="AA19:AA25" si="2">SUM(G19:Z19)</f>
        <v>4125.2</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67.900000000000006</v>
      </c>
      <c r="M37" s="424">
        <f t="shared" si="8"/>
        <v>0.1</v>
      </c>
      <c r="N37" s="424">
        <f t="shared" si="8"/>
        <v>729.4</v>
      </c>
      <c r="O37" s="424">
        <f t="shared" si="8"/>
        <v>0.6</v>
      </c>
      <c r="P37" s="424">
        <f t="shared" si="8"/>
        <v>0</v>
      </c>
      <c r="Q37" s="424">
        <f t="shared" si="8"/>
        <v>0</v>
      </c>
      <c r="R37" s="424">
        <f t="shared" si="8"/>
        <v>0</v>
      </c>
      <c r="S37" s="424">
        <f t="shared" si="8"/>
        <v>1.9</v>
      </c>
      <c r="T37" s="424">
        <f t="shared" si="8"/>
        <v>52.3</v>
      </c>
      <c r="U37" s="424">
        <f t="shared" si="8"/>
        <v>0</v>
      </c>
      <c r="V37" s="424">
        <f t="shared" si="8"/>
        <v>3152.7</v>
      </c>
      <c r="W37" s="424">
        <f t="shared" si="8"/>
        <v>0</v>
      </c>
      <c r="X37" s="424">
        <f t="shared" si="8"/>
        <v>0</v>
      </c>
      <c r="Y37" s="424">
        <f t="shared" si="8"/>
        <v>0</v>
      </c>
      <c r="Z37" s="425">
        <f t="shared" si="8"/>
        <v>120.3</v>
      </c>
      <c r="AA37" s="426">
        <f t="shared" si="4"/>
        <v>4125.2</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67.900000000000006</v>
      </c>
      <c r="M38" s="415">
        <f t="shared" si="9"/>
        <v>0.1</v>
      </c>
      <c r="N38" s="415">
        <f t="shared" si="9"/>
        <v>729.4</v>
      </c>
      <c r="O38" s="415">
        <f t="shared" si="9"/>
        <v>0.6</v>
      </c>
      <c r="P38" s="415">
        <f t="shared" si="9"/>
        <v>0</v>
      </c>
      <c r="Q38" s="415">
        <f t="shared" si="9"/>
        <v>0</v>
      </c>
      <c r="R38" s="415">
        <f t="shared" si="9"/>
        <v>0</v>
      </c>
      <c r="S38" s="415">
        <f t="shared" si="9"/>
        <v>1.9</v>
      </c>
      <c r="T38" s="415">
        <f t="shared" si="9"/>
        <v>52.3</v>
      </c>
      <c r="U38" s="415">
        <f t="shared" si="9"/>
        <v>0</v>
      </c>
      <c r="V38" s="415">
        <f t="shared" si="9"/>
        <v>3152.7</v>
      </c>
      <c r="W38" s="415">
        <f t="shared" si="9"/>
        <v>0</v>
      </c>
      <c r="X38" s="415">
        <f t="shared" si="9"/>
        <v>0</v>
      </c>
      <c r="Y38" s="415">
        <f t="shared" si="9"/>
        <v>0</v>
      </c>
      <c r="Z38" s="416">
        <f t="shared" si="9"/>
        <v>120.3</v>
      </c>
      <c r="AA38" s="417">
        <f t="shared" si="4"/>
        <v>4125.2</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67.900000000000006</v>
      </c>
      <c r="M39" s="418">
        <f>+ｷ.紙くず!$Z$28</f>
        <v>0.1</v>
      </c>
      <c r="N39" s="418">
        <f>+ｸ.木くず!$Z$28</f>
        <v>729.4</v>
      </c>
      <c r="O39" s="418">
        <f>+ｹ.繊維くず!$Z$28</f>
        <v>0.6</v>
      </c>
      <c r="P39" s="418">
        <f>+ｺ.動植物性残さ!$Z$28</f>
        <v>0</v>
      </c>
      <c r="Q39" s="418">
        <f>+ｻ.動物系固形不要物!$Z$28</f>
        <v>0</v>
      </c>
      <c r="R39" s="418">
        <f>+ｼ.ｺﾞﾑくず!$Z$28</f>
        <v>0</v>
      </c>
      <c r="S39" s="418">
        <f>+ｽ.金属くず!$Z$28</f>
        <v>1.9</v>
      </c>
      <c r="T39" s="418">
        <f>+ｾ.ｶﾞﾗｽ･ｺﾝｸﾘ･陶磁器くず!$Z$28</f>
        <v>52.3</v>
      </c>
      <c r="U39" s="418">
        <f>+ｿ.鉱さい!$Z$28</f>
        <v>0</v>
      </c>
      <c r="V39" s="418">
        <f>+ﾀ.がれき類!$Z$28</f>
        <v>3152.7</v>
      </c>
      <c r="W39" s="418">
        <f>+ﾁ.動物のふん尿!$Z$28</f>
        <v>0</v>
      </c>
      <c r="X39" s="418">
        <f>+ﾂ.動物の死体!$Z$28</f>
        <v>0</v>
      </c>
      <c r="Y39" s="418">
        <f>+ﾃ.ばいじん!$Z$28</f>
        <v>0</v>
      </c>
      <c r="Z39" s="419">
        <f>+ﾄ.混合廃棄物その他!$Z$28</f>
        <v>120.3</v>
      </c>
      <c r="AA39" s="420">
        <f t="shared" si="4"/>
        <v>4125.2</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67.900000000000006</v>
      </c>
      <c r="M43" s="427">
        <f>+ｷ.紙くず!$AK$27</f>
        <v>0.1</v>
      </c>
      <c r="N43" s="427">
        <f>+ｸ.木くず!$AK$27</f>
        <v>729.4</v>
      </c>
      <c r="O43" s="427">
        <f>+ｹ.繊維くず!$AK$27</f>
        <v>0.6</v>
      </c>
      <c r="P43" s="427">
        <f>+ｺ.動植物性残さ!$AK$27</f>
        <v>0</v>
      </c>
      <c r="Q43" s="427">
        <f>+ｻ.動物系固形不要物!$AK$27</f>
        <v>0</v>
      </c>
      <c r="R43" s="427">
        <f>+ｼ.ｺﾞﾑくず!$AK$27</f>
        <v>0</v>
      </c>
      <c r="S43" s="427">
        <f>+ｽ.金属くず!$AK$27</f>
        <v>1.9</v>
      </c>
      <c r="T43" s="427">
        <f>+ｾ.ｶﾞﾗｽ･ｺﾝｸﾘ･陶磁器くず!$AK$27</f>
        <v>52.3</v>
      </c>
      <c r="U43" s="427">
        <f>+ｿ.鉱さい!$AK$27</f>
        <v>0</v>
      </c>
      <c r="V43" s="427">
        <f>+ﾀ.がれき類!$AK$27</f>
        <v>3152.7</v>
      </c>
      <c r="W43" s="427">
        <f>+ﾁ.動物のふん尿!$AK$27</f>
        <v>0</v>
      </c>
      <c r="X43" s="427">
        <f>+ﾂ.動物の死体!$AK$27</f>
        <v>0</v>
      </c>
      <c r="Y43" s="427">
        <f>+ﾃ.ばいじん!$AK$27</f>
        <v>0</v>
      </c>
      <c r="Z43" s="428">
        <f>+ﾄ.混合廃棄物その他!$AK$27</f>
        <v>120.3</v>
      </c>
      <c r="AA43" s="429">
        <f t="shared" si="4"/>
        <v>4125.2</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29.8</v>
      </c>
      <c r="M44" s="430">
        <f>+ｷ.紙くず!$AK$30</f>
        <v>0</v>
      </c>
      <c r="N44" s="430">
        <f>+ｸ.木くず!$AK$30</f>
        <v>374.3</v>
      </c>
      <c r="O44" s="430">
        <f>+ｹ.繊維くず!$AK$30</f>
        <v>0.2</v>
      </c>
      <c r="P44" s="430">
        <f>+ｺ.動植物性残さ!$AK$30</f>
        <v>0</v>
      </c>
      <c r="Q44" s="430">
        <f>+ｻ.動物系固形不要物!$AK$30</f>
        <v>0</v>
      </c>
      <c r="R44" s="430">
        <f>+ｼ.ｺﾞﾑくず!$AK$30</f>
        <v>0</v>
      </c>
      <c r="S44" s="430">
        <f>+ｽ.金属くず!$AK$30</f>
        <v>0</v>
      </c>
      <c r="T44" s="430">
        <f>+ｾ.ｶﾞﾗｽ･ｺﾝｸﾘ･陶磁器くず!$AK$30</f>
        <v>9.9</v>
      </c>
      <c r="U44" s="430">
        <f>+ｿ.鉱さい!$AK$30</f>
        <v>0</v>
      </c>
      <c r="V44" s="430">
        <f>+ﾀ.がれき類!$AK$30</f>
        <v>20</v>
      </c>
      <c r="W44" s="430">
        <f>+ﾁ.動物のふん尿!$AK$30</f>
        <v>0</v>
      </c>
      <c r="X44" s="430">
        <f>+ﾂ.動物の死体!$AK$30</f>
        <v>0</v>
      </c>
      <c r="Y44" s="430">
        <f>+ﾃ.ばいじん!$AK$30</f>
        <v>0</v>
      </c>
      <c r="Z44" s="431">
        <f>+ﾄ.混合廃棄物その他!$AK$30</f>
        <v>16.7</v>
      </c>
      <c r="AA44" s="432">
        <f t="shared" si="4"/>
        <v>450.9</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67.900000000000006</v>
      </c>
      <c r="M45" s="433">
        <f>+ｷ.紙くず!$AR$24</f>
        <v>0.1</v>
      </c>
      <c r="N45" s="433">
        <f>+ｸ.木くず!$AR$24</f>
        <v>729.4</v>
      </c>
      <c r="O45" s="433">
        <f>+ｹ.繊維くず!$AR$24</f>
        <v>0.6</v>
      </c>
      <c r="P45" s="433">
        <f>+ｺ.動植物性残さ!$AR$24</f>
        <v>0</v>
      </c>
      <c r="Q45" s="433">
        <f>+ｻ.動物系固形不要物!$AR$24</f>
        <v>0</v>
      </c>
      <c r="R45" s="433">
        <f>+ｼ.ｺﾞﾑくず!$AR$24</f>
        <v>0</v>
      </c>
      <c r="S45" s="433">
        <f>+ｽ.金属くず!$AR$24</f>
        <v>1.9</v>
      </c>
      <c r="T45" s="433">
        <f>+ｾ.ｶﾞﾗｽ･ｺﾝｸﾘ･陶磁器くず!$AR$24</f>
        <v>52.3</v>
      </c>
      <c r="U45" s="433">
        <f>+ｿ.鉱さい!$AR$24</f>
        <v>0</v>
      </c>
      <c r="V45" s="433">
        <f>+ﾀ.がれき類!$AR$24</f>
        <v>3152.7</v>
      </c>
      <c r="W45" s="433">
        <f>+ﾁ.動物のふん尿!$AR$24</f>
        <v>0</v>
      </c>
      <c r="X45" s="433">
        <f>+ﾂ.動物の死体!$AR$24</f>
        <v>0</v>
      </c>
      <c r="Y45" s="433">
        <f>+ﾃ.ばいじん!$AR$24</f>
        <v>0</v>
      </c>
      <c r="Z45" s="434">
        <f>+ﾄ.混合廃棄物その他!$AR$24</f>
        <v>120.3</v>
      </c>
      <c r="AA45" s="435">
        <f t="shared" si="4"/>
        <v>4125.2</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143.4</v>
      </c>
      <c r="M55" s="480">
        <f t="shared" si="10"/>
        <v>0.30000000000000004</v>
      </c>
      <c r="N55" s="480">
        <f t="shared" si="10"/>
        <v>1539.9</v>
      </c>
      <c r="O55" s="480">
        <f t="shared" si="10"/>
        <v>1.2999999999999998</v>
      </c>
      <c r="P55" s="480">
        <f t="shared" si="10"/>
        <v>0</v>
      </c>
      <c r="Q55" s="480">
        <f t="shared" si="10"/>
        <v>0</v>
      </c>
      <c r="R55" s="480">
        <f t="shared" si="10"/>
        <v>0</v>
      </c>
      <c r="S55" s="480">
        <f t="shared" si="10"/>
        <v>4.0999999999999996</v>
      </c>
      <c r="T55" s="480">
        <f t="shared" si="10"/>
        <v>110.5</v>
      </c>
      <c r="U55" s="480">
        <f t="shared" si="10"/>
        <v>0</v>
      </c>
      <c r="V55" s="480">
        <f t="shared" si="10"/>
        <v>6655.7</v>
      </c>
      <c r="W55" s="480">
        <f t="shared" si="10"/>
        <v>0</v>
      </c>
      <c r="X55" s="480">
        <f t="shared" si="10"/>
        <v>0</v>
      </c>
      <c r="Y55" s="480">
        <f t="shared" si="10"/>
        <v>0</v>
      </c>
      <c r="Z55" s="480">
        <f t="shared" si="10"/>
        <v>254</v>
      </c>
      <c r="AA55" s="481">
        <f>+AA9+AA19+AA20</f>
        <v>8709.2000000000007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7  月  11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東京都昭島市緑町3-23-12</v>
      </c>
      <c r="M16" s="851"/>
      <c r="N16" s="851"/>
      <c r="O16" s="851"/>
      <c r="P16" s="851"/>
      <c r="Q16" s="851"/>
      <c r="R16" s="851"/>
      <c r="S16" s="851"/>
      <c r="T16" s="851"/>
      <c r="U16" s="282"/>
    </row>
    <row r="17" spans="1:21" ht="26.25" customHeight="1" x14ac:dyDescent="0.15">
      <c r="C17" s="86"/>
      <c r="I17" s="25"/>
      <c r="J17" s="25" t="s">
        <v>7</v>
      </c>
      <c r="K17" s="25"/>
      <c r="L17" s="851" t="str">
        <f>+表紙!L41</f>
        <v>ＳＲＣ建設株式会社　代表取締役　佐藤　克弘</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042-549-1161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ＳＲＣ建設　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2891</v>
      </c>
      <c r="Q25" s="823"/>
      <c r="R25" s="823"/>
      <c r="S25" s="823"/>
      <c r="T25" s="823"/>
      <c r="U25" s="824"/>
    </row>
    <row r="26" spans="1:21" ht="26.25" customHeight="1" x14ac:dyDescent="0.15">
      <c r="C26" s="570" t="s">
        <v>11</v>
      </c>
      <c r="D26" s="571"/>
      <c r="E26" s="572"/>
      <c r="F26" s="838" t="str">
        <f>+表紙!F50</f>
        <v>横浜市内各所</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職別工事業
（総合解体・土地造成・外構工事）</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163</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30 名</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4584</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排出事業場で分別</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4125.2</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分別の徹底</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・廃プラスチック　・混合廃棄物　・紙くず　・石綿含有産業廃棄物　・木くず　・金属くず　・ガラス・陶磁器くず
・コンクリート破片　・がれき類</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・廃プラスチック　・混合廃棄物　・紙くず　・石綿含有産業廃棄物　・木くず　・金属くず　・ガラス・陶磁器くず
・コンクリート破片　・がれき類</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4584</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501.3</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4584</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解体現場での分別を丁寧に行う。</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4125.2</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450.9</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4125.2</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引続き現場での分別解体を丁寧に行い、再資源化を促進していく。</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4"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67.900000000000006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75.5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67.900000000000006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67.900000000000006</v>
      </c>
      <c r="P27" s="700"/>
      <c r="Q27" s="700"/>
      <c r="R27" s="700"/>
      <c r="S27" s="49" t="s">
        <v>38</v>
      </c>
      <c r="T27" s="70"/>
      <c r="U27" s="70"/>
      <c r="X27" s="68" t="s">
        <v>39</v>
      </c>
      <c r="Y27" s="71"/>
      <c r="AG27" s="58"/>
      <c r="AH27" s="58"/>
      <c r="AI27" s="58"/>
      <c r="AJ27" s="58"/>
      <c r="AK27" s="742">
        <f>+AG18+O27</f>
        <v>67.900000000000006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67.900000000000006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75.5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33.200000000000003</v>
      </c>
      <c r="G30" s="712"/>
      <c r="H30" s="214" t="s">
        <v>198</v>
      </c>
      <c r="L30" s="709"/>
      <c r="O30" s="61"/>
      <c r="Q30" s="699">
        <f>+ROUND(Z28,1)+ROUND(Z29,1)+ROUND(Z30,1)</f>
        <v>67.900000000000006</v>
      </c>
      <c r="R30" s="700"/>
      <c r="S30" s="700"/>
      <c r="T30" s="700"/>
      <c r="U30" s="49" t="s">
        <v>16</v>
      </c>
      <c r="X30" s="697" t="s">
        <v>186</v>
      </c>
      <c r="Y30" s="698"/>
      <c r="Z30" s="690"/>
      <c r="AA30" s="691"/>
      <c r="AB30" s="691"/>
      <c r="AC30" s="691"/>
      <c r="AD30" s="691"/>
      <c r="AE30" s="49" t="s">
        <v>13</v>
      </c>
      <c r="AK30" s="651">
        <v>29.8</v>
      </c>
      <c r="AL30" s="652"/>
      <c r="AM30" s="652"/>
      <c r="AN30" s="652"/>
      <c r="AO30" s="57" t="s">
        <v>13</v>
      </c>
      <c r="AR30" s="758"/>
      <c r="AS30" s="755"/>
      <c r="AT30" s="755"/>
      <c r="AU30" s="756"/>
    </row>
    <row r="31" spans="2:48" ht="27" customHeight="1" thickTop="1" thickBot="1" x14ac:dyDescent="0.2">
      <c r="B31" s="725" t="s">
        <v>375</v>
      </c>
      <c r="C31" s="676"/>
      <c r="D31" s="676"/>
      <c r="E31" s="677"/>
      <c r="F31" s="711">
        <v>75.5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2"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0.1</v>
      </c>
      <c r="P27" s="700"/>
      <c r="Q27" s="700"/>
      <c r="R27" s="700"/>
      <c r="S27" s="49" t="s">
        <v>38</v>
      </c>
      <c r="T27" s="70"/>
      <c r="U27" s="70"/>
      <c r="X27" s="68" t="s">
        <v>39</v>
      </c>
      <c r="Y27" s="71"/>
      <c r="AG27" s="58"/>
      <c r="AH27" s="58"/>
      <c r="AI27" s="58"/>
      <c r="AJ27" s="58"/>
      <c r="AK27" s="742">
        <f>+AG18+O27</f>
        <v>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0.1</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4"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ＳＲＣ建設　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729.4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810.5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729.4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729.4</v>
      </c>
      <c r="P27" s="700"/>
      <c r="Q27" s="700"/>
      <c r="R27" s="700"/>
      <c r="S27" s="49" t="s">
        <v>38</v>
      </c>
      <c r="T27" s="70"/>
      <c r="U27" s="70"/>
      <c r="X27" s="68" t="s">
        <v>39</v>
      </c>
      <c r="Y27" s="71"/>
      <c r="AG27" s="58"/>
      <c r="AH27" s="58"/>
      <c r="AI27" s="58"/>
      <c r="AJ27" s="58"/>
      <c r="AK27" s="742">
        <f>+AG18+O27</f>
        <v>729.4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729.4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810.5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415.9</v>
      </c>
      <c r="G30" s="712"/>
      <c r="H30" s="214" t="s">
        <v>198</v>
      </c>
      <c r="L30" s="709"/>
      <c r="O30" s="61"/>
      <c r="Q30" s="699">
        <f>+ROUND(Z28,1)+ROUND(Z29,1)+ROUND(Z30,1)</f>
        <v>729.4</v>
      </c>
      <c r="R30" s="700"/>
      <c r="S30" s="700"/>
      <c r="T30" s="700"/>
      <c r="U30" s="49" t="s">
        <v>16</v>
      </c>
      <c r="X30" s="697" t="s">
        <v>186</v>
      </c>
      <c r="Y30" s="698"/>
      <c r="Z30" s="690"/>
      <c r="AA30" s="691"/>
      <c r="AB30" s="691"/>
      <c r="AC30" s="691"/>
      <c r="AD30" s="691"/>
      <c r="AE30" s="49" t="s">
        <v>13</v>
      </c>
      <c r="AK30" s="651">
        <v>374.3</v>
      </c>
      <c r="AL30" s="652"/>
      <c r="AM30" s="652"/>
      <c r="AN30" s="652"/>
      <c r="AO30" s="57" t="s">
        <v>13</v>
      </c>
      <c r="AR30" s="758"/>
      <c r="AS30" s="755"/>
      <c r="AT30" s="755"/>
      <c r="AU30" s="756"/>
    </row>
    <row r="31" spans="2:48" ht="27" customHeight="1" thickTop="1" thickBot="1" x14ac:dyDescent="0.2">
      <c r="B31" s="725" t="s">
        <v>375</v>
      </c>
      <c r="C31" s="676"/>
      <c r="D31" s="676"/>
      <c r="E31" s="677"/>
      <c r="F31" s="711">
        <v>810.5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2025-07-23T02:25:54Z</dcterms:created>
  <dcterms:modified xsi:type="dcterms:W3CDTF">2025-07-23T02:25:54Z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