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42058977-1EEB-45AD-AACF-D848221D640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O22" i="81"/>
  <c r="S51" i="94" s="1"/>
  <c r="R47" i="94"/>
  <c r="R46" i="94"/>
  <c r="R44" i="94"/>
  <c r="R24" i="94"/>
  <c r="R23" i="94"/>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I32" i="94"/>
  <c r="I31" i="94" s="1"/>
  <c r="I26" i="94" s="1"/>
  <c r="I27" i="94" s="1"/>
  <c r="AA29" i="94"/>
  <c r="AA36" i="94"/>
  <c r="H32" i="94"/>
  <c r="H31" i="94" s="1"/>
  <c r="H26" i="94" s="1"/>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8" i="94"/>
  <c r="O10"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AK31" i="81" s="1"/>
  <c r="S52" i="94" s="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31" i="87" s="1"/>
  <c r="O52" i="94" s="1"/>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AK31" i="80" s="1"/>
  <c r="V52" i="94" s="1"/>
  <c r="F12" i="80"/>
  <c r="AK27" i="79"/>
  <c r="AK31" i="79" s="1"/>
  <c r="R52" i="94" s="1"/>
  <c r="X18" i="91"/>
  <c r="AK27" i="91"/>
  <c r="X18" i="76"/>
  <c r="AK27" i="76"/>
  <c r="L38" i="94"/>
  <c r="L37" i="94" s="1"/>
  <c r="L19" i="94" s="1"/>
  <c r="O16" i="87"/>
  <c r="O50" i="94" s="1"/>
  <c r="X21" i="87"/>
  <c r="Z38" i="94"/>
  <c r="Z37" i="94" s="1"/>
  <c r="Z19" i="94" s="1"/>
  <c r="W38" i="94"/>
  <c r="W37" i="94" s="1"/>
  <c r="W19" i="94" s="1"/>
  <c r="R32" i="94"/>
  <c r="R31" i="94" s="1"/>
  <c r="R26" i="94" s="1"/>
  <c r="R27" i="94" s="1"/>
  <c r="K195" i="95" l="1"/>
  <c r="K171" i="98" s="1"/>
  <c r="O17"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<sst xmlns="http://schemas.openxmlformats.org/spreadsheetml/2006/main" count="3175" uniqueCount="463">
  <si>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</si>
  <si>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</si>
  <si>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</si>
  <si>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</si>
  <si>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</si>
  <si>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</si>
  <si>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</si>
  <si>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</si>
  <si>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</si>
  <si>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</si>
  <si>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</si>
  <si>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</si>
  <si>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</si>
  <si>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</si>
  <si>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</si>
  <si>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</si>
  <si>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</si>
  <si>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</si>
  <si>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</si>
  <si>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</si>
  <si>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</si>
  <si>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</si>
  <si>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</si>
  <si>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</si>
  <si>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</si>
  <si>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</si>
  <si>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</si>
  <si>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</si>
  <si>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</si>
  <si>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</si>
  <si>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</si>
  <si>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</si>
  <si>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</si>
  <si>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</si>
  <si>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</si>
  <si>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</si>
  <si>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</si>
  <si>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</si>
  <si>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</si>
  <si>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</si>
  <si>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</si>
  <si>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</si>
  <si>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</si>
  <si>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</si>
  <si>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</si>
  <si>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</si>
  <si>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</si>
  <si>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</si>
  <si>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</si>
  <si>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</si>
  <si>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</si>
  <si>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</si>
  <si>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</si>
  <si>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</si>
  <si>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</si>
  <si>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</si>
  <si>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</si>
  <si>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</si>
  <si>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</si>
  <si>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</si>
  <si>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</si>
  <si>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</si>
  <si>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</si>
  <si>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</si>
  <si>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</si>
  <si>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</si>
  <si>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</si>
  <si>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</si>
  <si>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</si>
  <si>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</si>
  <si>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</si>
  <si>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</si>
  <si>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</si>
  <si>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</si>
  <si>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</si>
  <si>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</si>
  <si>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</si>
  <si>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</si>
  <si>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</si>
  <si>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</si>
  <si>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</si>
  <si>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</si>
  <si>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</si>
  <si>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</si>
  <si>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</si>
  <si>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</si>
  <si>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</si>
  <si>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</si>
  <si>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</si>
  <si>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</si>
  <si>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</si>
  <si>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</si>
  <si>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</si>
  <si>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</si>
  <si>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</si>
  <si>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</si>
  <si>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</si>
  <si>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</si>
  <si>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</si>
  <si>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</si>
  <si>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</si>
  <si>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</si>
  <si>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</si>
  <si>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</si>
  <si>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</si>
  <si>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</si>
  <si>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</si>
  <si>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</si>
  <si>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</si>
  <si>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</si>
  <si>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</si>
  <si>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</si>
  <si>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</si>
  <si>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</si>
  <si>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</si>
  <si>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</si>
  <si>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</si>
  <si>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</si>
  <si>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</si>
  <si>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</si>
  <si>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</si>
  <si>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</si>
  <si>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</si>
  <si>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</si>
  <si>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</si>
  <si>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</si>
  <si>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</si>
  <si>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</si>
  <si>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</si>
  <si>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</si>
  <si>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</si>
  <si>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</si>
  <si>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</si>
  <si>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</si>
  <si>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</si>
  <si>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</si>
  <si>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</si>
  <si>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</si>
  <si>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</si>
  <si>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</si>
  <si>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</si>
  <si>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</si>
  <si>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</si>
  <si>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</si>
  <si>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</si>
  <si>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</si>
  <si>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</si>
  <si>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</si>
  <si>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</si>
  <si>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</si>
  <si>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</si>
  <si>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</si>
  <si>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</si>
  <si>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</si>
  <si>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</si>
  <si>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</si>
  <si>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</si>
  <si>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</si>
  <si>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</si>
  <si>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</si>
  <si>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</si>
  <si>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</si>
  <si>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</si>
  <si>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</si>
  <si>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</si>
  <si>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</si>
  <si>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</si>
  <si>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</si>
  <si>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</si>
  <si>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</si>
  <si>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</si>
  <si>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</si>
  <si>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</si>
  <si>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</si>
  <si>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</si>
  <si>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</si>
  <si>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</si>
  <si>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</si>
  <si>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</si>
  <si>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</si>
  <si>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</si>
  <si>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</si>
  <si>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</si>
  <si>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</si>
  <si>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</si>
  <si>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</si>
  <si>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</si>
  <si>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</si>
  <si>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</si>
  <si>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</si>
  <si>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</si>
  <si>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</si>
  <si>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</si>
  <si>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</si>
  <si>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</si>
  <si>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</si>
  <si>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</si>
  <si>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</si>
  <si>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</si>
  <si>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</si>
  <si>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</si>
  <si>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</si>
  <si>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</si>
  <si>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</si>
  <si>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</si>
  <si>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</si>
  <si>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</si>
  <si>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</si>
  <si>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</si>
  <si>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</si>
  <si>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</si>
  <si>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</si>
  <si>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</si>
  <si>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</si>
  <si>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</si>
  <si>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</si>
  <si>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</si>
  <si>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</si>
  <si>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</si>
  <si>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</si>
  <si>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</si>
  <si>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</si>
  <si>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</si>
  <si>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</si>
  <si>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</si>
  <si>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</si>
  <si>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</si>
  <si>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</si>
  <si>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</si>
  <si>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</si>
  <si>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</si>
  <si>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</si>
  <si>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</si>
  <si>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</si>
  <si>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</si>
  <si>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</si>
  <si>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</si>
  <si>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</si>
  <si>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</si>
  <si>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</si>
  <si>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</si>
  <si>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</si>
  <si>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</si>
  <si>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</si>
  <si>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</si>
  <si>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</si>
  <si>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</si>
  <si>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</si>
  <si>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</si>
  <si>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</si>
  <si>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</si>
  <si>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</si>
  <si>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</si>
  <si>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</si>
  <si>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</si>
  <si>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</si>
  <si>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</si>
  <si>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</si>
  <si>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</si>
  <si>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</si>
  <si>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</si>
  <si>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</si>
  <si>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</si>
  <si>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</si>
  <si>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</si>
  <si>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</si>
  <si>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</si>
  <si>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</si>
  <si>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</si>
  <si>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</si>
  <si>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</si>
  <si>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</si>
  <si>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</si>
  <si>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</si>
  <si>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</si>
  <si>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</si>
  <si>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</si>
  <si>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</si>
  <si>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</si>
  <si>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</si>
  <si>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</si>
  <si>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</si>
  <si>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</si>
  <si>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</si>
  <si>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</si>
  <si>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</si>
  <si>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</si>
  <si>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</si>
  <si>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</si>
  <si>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</si>
  <si>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</si>
  <si>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</si>
  <si>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</si>
  <si>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</si>
  <si>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</si>
  <si>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</si>
  <si>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</si>
  <si>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</si>
  <si>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</si>
  <si>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</si>
  <si>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</si>
  <si>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</si>
  <si>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</si>
  <si>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</si>
  <si>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</si>
  <si>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</si>
  <si>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</si>
  <si>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</si>
  <si>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</si>
  <si>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</si>
  <si>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</si>
  <si>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</si>
  <si>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</si>
  <si>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</si>
  <si>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</si>
  <si>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</si>
  <si>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</si>
  <si>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</si>
  <si>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</si>
  <si>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</si>
  <si>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</si>
  <si>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</si>
  <si>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</si>
  <si>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</si>
  <si>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</si>
  <si>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</si>
  <si>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</si>
  <si>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</si>
  <si>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</si>
  <si>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</si>
  <si>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</si>
  <si>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</si>
  <si>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</si>
  <si>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</si>
  <si>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</si>
  <si>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</si>
  <si>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</si>
  <si>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</si>
  <si>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</si>
  <si>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</si>
  <si>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</si>
  <si>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</si>
  <si>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</si>
  <si>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</si>
  <si>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</si>
  <si>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</si>
  <si>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</si>
  <si>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</si>
  <si>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</si>
  <si>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</si>
  <si>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</si>
  <si>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</si>
  <si>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</si>
  <si>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</si>
  <si>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</si>
  <si>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</si>
  <si>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</si>
  <si>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</si>
  <si>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</si>
  <si>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</si>
  <si>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</si>
  <si>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</si>
  <si>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</si>
  <si>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</si>
  <si>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</si>
  <si>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</si>
  <si>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</si>
  <si>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</si>
  <si>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</si>
  <si>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</si>
  <si>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</si>
  <si>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</si>
  <si>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</si>
  <si>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</si>
  <si>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</si>
  <si>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</si>
  <si>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</si>
  <si>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</si>
  <si>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</si>
  <si>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</si>
  <si>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</si>
  <si>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</si>
  <si>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</si>
  <si>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</si>
  <si>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</si>
  <si>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</si>
  <si>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</si>
  <si>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</si>
  <si>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</si>
  <si>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</si>
  <si>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</si>
  <si>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</si>
  <si>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</si>
  <si>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</si>
  <si>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</si>
  <si>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</si>
  <si>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</si>
  <si>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</si>
  <si>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</si>
  <si>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</si>
  <si>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</si>
  <si>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</si>
  <si>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</si>
  <si>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</si>
  <si>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</si>
  <si>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</si>
  <si>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</si>
  <si>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</si>
  <si>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</si>
  <si>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</si>
  <si>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</si>
  <si>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</si>
  <si>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</si>
  <si>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</si>
  <si>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</si>
  <si>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</si>
  <si>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</si>
  <si>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</si>
  <si>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</si>
  <si>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</si>
  <si>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</si>
  <si>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</si>
  <si>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</si>
  <si>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</si>
  <si>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</si>
  <si>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</si>
  <si>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</si>
  <si>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</si>
  <si>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</si>
  <si>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</si>
  <si>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</si>
  <si>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</si>
  <si>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</si>
  <si>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</si>
  <si>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</si>
  <si>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</si>
  <si>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</si>
  <si>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</si>
  <si>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</si>
  <si>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</si>
  <si>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</si>
  <si>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</si>
  <si>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</si>
  <si>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</si>
  <si>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</si>
  <si>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</si>
  <si>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年    月    日</t>
    <phoneticPr fontId="3"/>
  </si>
  <si>
    <t>木くず　→　破砕・選別　→　燃料ﾁｯﾌﾟ等
廃ﾌﾟﾗ　→　破砕・選別　→　固形燃料化等
紙くず　→　破砕・選別　→　再生原料
金属くず　→　破砕・選別　→　再生原料
がれき類　→　破砕・選別　→　再生砕石
混合　→　破砕・選別　→　再生原料、一部埋立
ｶﾞﾗｽ・ｺﾝｸﾘｰﾄ・陶磁器くず　→　破砕　→　再生原料</t>
    <phoneticPr fontId="3"/>
  </si>
  <si>
    <t>社長　→　解体工事部長　→　各工事担当　→　産廃担当事務</t>
    <phoneticPr fontId="3"/>
  </si>
  <si>
    <t>各事業所（解体工事作業所）での分別の徹底</t>
    <phoneticPr fontId="3"/>
  </si>
  <si>
    <t>再資源化率を向上させる為に更なる分別の徹底</t>
    <phoneticPr fontId="3"/>
  </si>
  <si>
    <t>木屑・瓦礫・廃石膏ボード・ガラス陶磁器類の解体現場内手選別の徹底</t>
    <phoneticPr fontId="3"/>
  </si>
  <si>
    <t>委託先の許可内容、実績内容、財務内容の事前調査</t>
    <phoneticPr fontId="3"/>
  </si>
  <si>
    <t>委託先の許可内容、実績内容、財務内容の事前調査</t>
  </si>
  <si>
    <t>045-383-0692</t>
    <phoneticPr fontId="3"/>
  </si>
  <si>
    <t>横浜市保土ヶ谷区上菅田町1648番地</t>
    <phoneticPr fontId="3"/>
  </si>
  <si>
    <t>株式会社袋内興業　代表取締役　小野 博</t>
    <phoneticPr fontId="3"/>
  </si>
  <si>
    <t>株式会社袋内興業</t>
    <phoneticPr fontId="3"/>
  </si>
  <si>
    <t>神奈川県横浜市保土ヶ谷区上菅田町1648</t>
    <phoneticPr fontId="3"/>
  </si>
  <si>
    <t>045-383-0234</t>
    <phoneticPr fontId="3"/>
  </si>
  <si>
    <t>横浜市長</t>
    <phoneticPr fontId="3"/>
  </si>
  <si>
    <t>Ｄ－建設業</t>
    <phoneticPr fontId="3"/>
  </si>
  <si>
    <t>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</si>
</sst>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109" zoomScaleNormal="115" zoomScaleSheetLayoutView="100" workbookViewId="0">
      <selection activeCell="Q50" sqref="Q50:U5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460</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455</v>
      </c>
      <c r="M40" s="618"/>
      <c r="N40" s="618"/>
      <c r="O40" s="618"/>
      <c r="P40" s="618"/>
      <c r="Q40" s="618"/>
      <c r="R40" s="618"/>
      <c r="S40" s="618"/>
      <c r="T40" s="618"/>
      <c r="U40" s="619"/>
      <c r="W40" s="21"/>
      <c r="X40" s="21"/>
    </row>
    <row r="41" spans="1:25" ht="26.25" customHeight="1" x14ac:dyDescent="0.15">
      <c r="C41" s="86"/>
      <c r="I41" s="25"/>
      <c r="J41" s="25" t="s">
        <v>7</v>
      </c>
      <c r="K41" s="25"/>
      <c r="L41" s="618" t="s">
        <v>456</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457</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2887</v>
      </c>
      <c r="Q49" s="598"/>
      <c r="R49" s="598"/>
      <c r="S49" s="598"/>
      <c r="T49" s="598"/>
      <c r="U49" s="599"/>
    </row>
    <row r="50" spans="3:23" ht="26.25" customHeight="1" x14ac:dyDescent="0.15">
      <c r="C50" s="570" t="s">
        <v>11</v>
      </c>
      <c r="D50" s="571"/>
      <c r="E50" s="572"/>
      <c r="F50" s="581" t="s">
        <v>458</v>
      </c>
      <c r="G50" s="582"/>
      <c r="H50" s="582"/>
      <c r="I50" s="582"/>
      <c r="J50" s="582"/>
      <c r="K50" s="582"/>
      <c r="L50" s="582"/>
      <c r="M50" s="582"/>
      <c r="N50" s="341" t="s">
        <v>172</v>
      </c>
      <c r="O50" s="449"/>
      <c r="P50" s="450"/>
      <c r="Q50" s="585" t="s">
        <v>454</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461</v>
      </c>
      <c r="G54" s="496"/>
      <c r="H54" s="496"/>
      <c r="I54" s="496"/>
      <c r="J54" s="496"/>
      <c r="K54" s="496"/>
      <c r="L54" s="32" t="s">
        <v>48</v>
      </c>
      <c r="M54" s="32"/>
      <c r="N54" s="502" t="s">
        <v>462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207</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60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447</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448</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9</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5702.8</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449</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9</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5570.6</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450</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451</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451</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5702.8</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1464.9</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5702.8</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452</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5570.6</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1637.6</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5570.6</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453</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v>
      </c>
      <c r="P27" s="700"/>
      <c r="Q27" s="700"/>
      <c r="R27" s="700"/>
      <c r="S27" s="49" t="s">
        <v>38</v>
      </c>
      <c r="T27" s="70"/>
      <c r="U27" s="70"/>
      <c r="X27" s="68" t="s">
        <v>39</v>
      </c>
      <c r="Y27" s="71"/>
      <c r="AG27" s="58"/>
      <c r="AH27" s="58"/>
      <c r="AI27" s="58"/>
      <c r="AJ27" s="58"/>
      <c r="AK27" s="742">
        <f>+AG18+O27</f>
        <v>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6.7</v>
      </c>
      <c r="G30" s="712"/>
      <c r="H30" s="214" t="s">
        <v>198</v>
      </c>
      <c r="L30" s="709"/>
      <c r="O30" s="61"/>
      <c r="Q30" s="699">
        <f>+ROUND(Z28,1)+ROUND(Z29,1)+ROUND(Z30,1)</f>
        <v>7</v>
      </c>
      <c r="R30" s="700"/>
      <c r="S30" s="700"/>
      <c r="T30" s="700"/>
      <c r="U30" s="49" t="s">
        <v>16</v>
      </c>
      <c r="X30" s="697" t="s">
        <v>186</v>
      </c>
      <c r="Y30" s="698"/>
      <c r="Z30" s="690"/>
      <c r="AA30" s="691"/>
      <c r="AB30" s="691"/>
      <c r="AC30" s="691"/>
      <c r="AD30" s="691"/>
      <c r="AE30" s="49" t="s">
        <v>13</v>
      </c>
      <c r="AK30" s="651">
        <v>7</v>
      </c>
      <c r="AL30" s="652"/>
      <c r="AM30" s="652"/>
      <c r="AN30" s="652"/>
      <c r="AO30" s="57" t="s">
        <v>13</v>
      </c>
      <c r="AR30" s="758"/>
      <c r="AS30" s="755"/>
      <c r="AT30" s="755"/>
      <c r="AU30" s="756"/>
    </row>
    <row r="31" spans="2:48" ht="27" customHeight="1" thickTop="1" thickBot="1" x14ac:dyDescent="0.2">
      <c r="B31" s="725" t="s">
        <v>375</v>
      </c>
      <c r="C31" s="676"/>
      <c r="D31" s="676"/>
      <c r="E31" s="677"/>
      <c r="F31" s="711">
        <v>7.6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v>
      </c>
      <c r="P27" s="700"/>
      <c r="Q27" s="700"/>
      <c r="R27" s="700"/>
      <c r="S27" s="49" t="s">
        <v>38</v>
      </c>
      <c r="T27" s="70"/>
      <c r="U27" s="70"/>
      <c r="X27" s="68" t="s">
        <v>39</v>
      </c>
      <c r="Y27" s="71"/>
      <c r="AG27" s="58"/>
      <c r="AH27" s="58"/>
      <c r="AI27" s="58"/>
      <c r="AJ27" s="58"/>
      <c r="AK27" s="742">
        <f>+AG18+O27</f>
        <v>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5.3</v>
      </c>
      <c r="G30" s="712"/>
      <c r="H30" s="214" t="s">
        <v>198</v>
      </c>
      <c r="L30" s="709"/>
      <c r="O30" s="61"/>
      <c r="Q30" s="699">
        <f>+ROUND(Z28,1)+ROUND(Z29,1)+ROUND(Z30,1)</f>
        <v>5</v>
      </c>
      <c r="R30" s="700"/>
      <c r="S30" s="700"/>
      <c r="T30" s="700"/>
      <c r="U30" s="49" t="s">
        <v>16</v>
      </c>
      <c r="X30" s="697" t="s">
        <v>186</v>
      </c>
      <c r="Y30" s="698"/>
      <c r="Z30" s="690"/>
      <c r="AA30" s="691"/>
      <c r="AB30" s="691"/>
      <c r="AC30" s="691"/>
      <c r="AD30" s="691"/>
      <c r="AE30" s="49" t="s">
        <v>13</v>
      </c>
      <c r="AK30" s="651">
        <v>5</v>
      </c>
      <c r="AL30" s="652"/>
      <c r="AM30" s="652"/>
      <c r="AN30" s="652"/>
      <c r="AO30" s="57" t="s">
        <v>13</v>
      </c>
      <c r="AR30" s="758"/>
      <c r="AS30" s="755"/>
      <c r="AT30" s="755"/>
      <c r="AU30" s="756"/>
    </row>
    <row r="31" spans="2:48" ht="27" customHeight="1" thickTop="1" thickBot="1" x14ac:dyDescent="0.2">
      <c r="B31" s="725" t="s">
        <v>375</v>
      </c>
      <c r="C31" s="676"/>
      <c r="D31" s="676"/>
      <c r="E31" s="677"/>
      <c r="F31" s="711">
        <v>5.3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29.2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v>
      </c>
      <c r="P27" s="700"/>
      <c r="Q27" s="700"/>
      <c r="R27" s="700"/>
      <c r="S27" s="49" t="s">
        <v>38</v>
      </c>
      <c r="T27" s="70"/>
      <c r="U27" s="70"/>
      <c r="X27" s="68" t="s">
        <v>39</v>
      </c>
      <c r="Y27" s="71"/>
      <c r="AG27" s="58"/>
      <c r="AH27" s="58"/>
      <c r="AI27" s="58"/>
      <c r="AJ27" s="58"/>
      <c r="AK27" s="742">
        <f>+AG18+O27</f>
        <v>25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29.2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v>
      </c>
      <c r="R30" s="700"/>
      <c r="S30" s="700"/>
      <c r="T30" s="700"/>
      <c r="U30" s="49" t="s">
        <v>16</v>
      </c>
      <c r="X30" s="697" t="s">
        <v>186</v>
      </c>
      <c r="Y30" s="698"/>
      <c r="Z30" s="690"/>
      <c r="AA30" s="691"/>
      <c r="AB30" s="691"/>
      <c r="AC30" s="691"/>
      <c r="AD30" s="691"/>
      <c r="AE30" s="49" t="s">
        <v>13</v>
      </c>
      <c r="AK30" s="651">
        <v>10</v>
      </c>
      <c r="AL30" s="652"/>
      <c r="AM30" s="652"/>
      <c r="AN30" s="652"/>
      <c r="AO30" s="57" t="s">
        <v>13</v>
      </c>
      <c r="AR30" s="758"/>
      <c r="AS30" s="755"/>
      <c r="AT30" s="755"/>
      <c r="AU30" s="756"/>
    </row>
    <row r="31" spans="2:48" ht="27" customHeight="1" thickTop="1" thickBot="1" x14ac:dyDescent="0.2">
      <c r="B31" s="725" t="s">
        <v>375</v>
      </c>
      <c r="C31" s="676"/>
      <c r="D31" s="676"/>
      <c r="E31" s="677"/>
      <c r="F31" s="711">
        <v>29.2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260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260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260</v>
      </c>
      <c r="P27" s="700"/>
      <c r="Q27" s="700"/>
      <c r="R27" s="700"/>
      <c r="S27" s="49" t="s">
        <v>38</v>
      </c>
      <c r="T27" s="70"/>
      <c r="U27" s="70"/>
      <c r="X27" s="68" t="s">
        <v>39</v>
      </c>
      <c r="Y27" s="71"/>
      <c r="AG27" s="58"/>
      <c r="AH27" s="58"/>
      <c r="AI27" s="58"/>
      <c r="AJ27" s="58"/>
      <c r="AK27" s="742">
        <f>+AG18+O27</f>
        <v>260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260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41.7</v>
      </c>
      <c r="G30" s="712"/>
      <c r="H30" s="214" t="s">
        <v>198</v>
      </c>
      <c r="L30" s="709"/>
      <c r="O30" s="61"/>
      <c r="Q30" s="699">
        <f>+ROUND(Z28,1)+ROUND(Z29,1)+ROUND(Z30,1)</f>
        <v>260</v>
      </c>
      <c r="R30" s="700"/>
      <c r="S30" s="700"/>
      <c r="T30" s="700"/>
      <c r="U30" s="49" t="s">
        <v>16</v>
      </c>
      <c r="X30" s="697" t="s">
        <v>186</v>
      </c>
      <c r="Y30" s="698"/>
      <c r="Z30" s="690"/>
      <c r="AA30" s="691"/>
      <c r="AB30" s="691"/>
      <c r="AC30" s="691"/>
      <c r="AD30" s="691"/>
      <c r="AE30" s="49" t="s">
        <v>13</v>
      </c>
      <c r="AK30" s="651">
        <v>50</v>
      </c>
      <c r="AL30" s="652"/>
      <c r="AM30" s="652"/>
      <c r="AN30" s="652"/>
      <c r="AO30" s="57" t="s">
        <v>13</v>
      </c>
      <c r="AR30" s="758"/>
      <c r="AS30" s="755"/>
      <c r="AT30" s="755"/>
      <c r="AU30" s="756"/>
    </row>
    <row r="31" spans="2:48" ht="27" customHeight="1" thickTop="1" thickBot="1" x14ac:dyDescent="0.2">
      <c r="B31" s="725" t="s">
        <v>375</v>
      </c>
      <c r="C31" s="676"/>
      <c r="D31" s="676"/>
      <c r="E31" s="677"/>
      <c r="F31" s="711">
        <v>265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3400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3486.5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3400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3400</v>
      </c>
      <c r="P27" s="700"/>
      <c r="Q27" s="700"/>
      <c r="R27" s="700"/>
      <c r="S27" s="49" t="s">
        <v>38</v>
      </c>
      <c r="T27" s="70"/>
      <c r="U27" s="70"/>
      <c r="X27" s="68" t="s">
        <v>39</v>
      </c>
      <c r="Y27" s="71"/>
      <c r="AG27" s="58"/>
      <c r="AH27" s="58"/>
      <c r="AI27" s="58"/>
      <c r="AJ27" s="58"/>
      <c r="AK27" s="742">
        <f>+AG18+O27</f>
        <v>3400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3400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3486.5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520.70000000000005</v>
      </c>
      <c r="G30" s="712"/>
      <c r="H30" s="214" t="s">
        <v>198</v>
      </c>
      <c r="L30" s="709"/>
      <c r="O30" s="61"/>
      <c r="Q30" s="699">
        <f>+ROUND(Z28,1)+ROUND(Z29,1)+ROUND(Z30,1)</f>
        <v>3400</v>
      </c>
      <c r="R30" s="700"/>
      <c r="S30" s="700"/>
      <c r="T30" s="700"/>
      <c r="U30" s="49" t="s">
        <v>16</v>
      </c>
      <c r="X30" s="697" t="s">
        <v>186</v>
      </c>
      <c r="Y30" s="698"/>
      <c r="Z30" s="690"/>
      <c r="AA30" s="691"/>
      <c r="AB30" s="691"/>
      <c r="AC30" s="691"/>
      <c r="AD30" s="691"/>
      <c r="AE30" s="49" t="s">
        <v>13</v>
      </c>
      <c r="AK30" s="651">
        <v>600</v>
      </c>
      <c r="AL30" s="652"/>
      <c r="AM30" s="652"/>
      <c r="AN30" s="652"/>
      <c r="AO30" s="57" t="s">
        <v>13</v>
      </c>
      <c r="AR30" s="758"/>
      <c r="AS30" s="755"/>
      <c r="AT30" s="755"/>
      <c r="AU30" s="756"/>
    </row>
    <row r="31" spans="2:48" ht="27" customHeight="1" thickTop="1" thickBot="1" x14ac:dyDescent="0.2">
      <c r="B31" s="725" t="s">
        <v>375</v>
      </c>
      <c r="C31" s="676"/>
      <c r="D31" s="676"/>
      <c r="E31" s="677"/>
      <c r="F31" s="711">
        <v>3486.5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9" zoomScaleNormal="100" workbookViewId="0">
      <selection activeCell="F33" sqref="F33:G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株式会社袋内興業</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23.3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23</v>
      </c>
      <c r="P27" s="700"/>
      <c r="Q27" s="700"/>
      <c r="R27" s="700"/>
      <c r="S27" s="49" t="s">
        <v>38</v>
      </c>
      <c r="T27" s="70"/>
      <c r="U27" s="70"/>
      <c r="X27" s="68" t="s">
        <v>39</v>
      </c>
      <c r="Y27" s="71"/>
      <c r="AG27" s="58"/>
      <c r="AH27" s="58"/>
      <c r="AI27" s="58"/>
      <c r="AJ27" s="58"/>
      <c r="AK27" s="742">
        <f>+AG18+O27</f>
        <v>23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11.3</v>
      </c>
      <c r="G30" s="712"/>
      <c r="H30" s="214" t="s">
        <v>198</v>
      </c>
      <c r="L30" s="709"/>
      <c r="O30" s="61"/>
      <c r="Q30" s="699">
        <f>+ROUND(Z28,1)+ROUND(Z29,1)+ROUND(Z30,1)</f>
        <v>23</v>
      </c>
      <c r="R30" s="700"/>
      <c r="S30" s="700"/>
      <c r="T30" s="700"/>
      <c r="U30" s="49" t="s">
        <v>16</v>
      </c>
      <c r="X30" s="697" t="s">
        <v>186</v>
      </c>
      <c r="Y30" s="698"/>
      <c r="Z30" s="690"/>
      <c r="AA30" s="691"/>
      <c r="AB30" s="691"/>
      <c r="AC30" s="691"/>
      <c r="AD30" s="691"/>
      <c r="AE30" s="49" t="s">
        <v>13</v>
      </c>
      <c r="AK30" s="651">
        <v>15</v>
      </c>
      <c r="AL30" s="652"/>
      <c r="AM30" s="652"/>
      <c r="AN30" s="652"/>
      <c r="AO30" s="57" t="s">
        <v>13</v>
      </c>
      <c r="AR30" s="758"/>
      <c r="AS30" s="755"/>
      <c r="AT30" s="755"/>
      <c r="AU30" s="756"/>
    </row>
    <row r="31" spans="2:48" ht="27" customHeight="1" thickTop="1" thickBot="1" x14ac:dyDescent="0.2">
      <c r="B31" s="725" t="s">
        <v>375</v>
      </c>
      <c r="C31" s="676"/>
      <c r="D31" s="676"/>
      <c r="E31" s="677"/>
      <c r="F31" s="711">
        <v>23.3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2"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株式会社袋内興業</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275.8</v>
      </c>
      <c r="M9" s="377">
        <f>IF(OR(ｷ.紙くず!F24&gt;0,ｷ.紙くず!F24&lt;0),ｷ.紙くず!F24,IF(M$19&gt;0,"0",0))</f>
        <v>0.6</v>
      </c>
      <c r="N9" s="377">
        <f>IF(OR(ｸ.木くず!F24&gt;0,ｸ.木くず!F24&lt;0),ｸ.木くず!F24,IF(N$19&gt;0,"0",0))</f>
        <v>1609.5</v>
      </c>
      <c r="O9" s="377">
        <f>IF(OR(ｹ.繊維くず!F24&gt;0,ｹ.繊維くず!F24&lt;0),ｹ.繊維くず!F24,IF(O$19&gt;0,"0",0))</f>
        <v>7.6</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5.3</v>
      </c>
      <c r="S9" s="377">
        <f>IF(OR(ｽ.金属くず!F24&gt;0,ｽ.金属くず!F24&lt;0),ｽ.金属くず!F24,IF(S$19&gt;0,"0",0))</f>
        <v>29.2</v>
      </c>
      <c r="T9" s="377">
        <f>IF(OR(ｾ.ｶﾞﾗｽ･ｺﾝｸﾘ･陶磁器くず!F24&gt;0,ｾ.ｶﾞﾗｽ･ｺﾝｸﾘ･陶磁器くず!F24&lt;0),ｾ.ｶﾞﾗｽ･ｺﾝｸﾘ･陶磁器くず!F24,IF(T$19&gt;0,"0",0))</f>
        <v>265</v>
      </c>
      <c r="U9" s="377">
        <f>IF(OR(ｿ.鉱さい!F24&gt;0,ｿ.鉱さい!F24&lt;0),ｿ.鉱さい!F24,IF(U$19&gt;0,"0",0))</f>
        <v>0</v>
      </c>
      <c r="V9" s="377">
        <f>IF(OR(ﾀ.がれき類!F24&gt;0,ﾀ.がれき類!F24&lt;0),ﾀ.がれき類!F24,IF(V$19&gt;0,"0",0))</f>
        <v>3486.5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23.3</v>
      </c>
      <c r="AA9" s="379">
        <f>IF(SUM(G9:Z9)&gt;0,SUM(G9:Z9),IF(AA$19&gt;0,"0",0))</f>
        <v>5702.8</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t="str">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t="str">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t="str">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t="str">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275.8</v>
      </c>
      <c r="M14" s="383">
        <f>IF(OR(ｷ.紙くず!F29&gt;0,ｷ.紙くず!F29&lt;0),ｷ.紙くず!F29,IF(M$19&gt;0,"0",0))</f>
        <v>0.6</v>
      </c>
      <c r="N14" s="383">
        <f>IF(OR(ｸ.木くず!F29&gt;0,ｸ.木くず!F29&lt;0),ｸ.木くず!F29,IF(N$19&gt;0,"0",0))</f>
        <v>1609.5</v>
      </c>
      <c r="O14" s="383">
        <f>IF(OR(ｹ.繊維くず!F29&gt;0,ｹ.繊維くず!F29&lt;0),ｹ.繊維くず!F29,IF(O$19&gt;0,"0",0))</f>
        <v>7.6</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5.3</v>
      </c>
      <c r="S14" s="383">
        <f>IF(OR(ｽ.金属くず!F29&gt;0,ｽ.金属くず!F29&lt;0),ｽ.金属くず!F29,IF(S$19&gt;0,"0",0))</f>
        <v>29.2</v>
      </c>
      <c r="T14" s="383">
        <f>IF(OR(ｾ.ｶﾞﾗｽ･ｺﾝｸﾘ･陶磁器くず!F29&gt;0,ｾ.ｶﾞﾗｽ･ｺﾝｸﾘ･陶磁器くず!F29&lt;0),ｾ.ｶﾞﾗｽ･ｺﾝｸﾘ･陶磁器くず!F29,IF(T$19&gt;0,"0",0))</f>
        <v>265</v>
      </c>
      <c r="U14" s="383">
        <f>IF(OR(ｿ.鉱さい!F29&gt;0,ｿ.鉱さい!F29&lt;0),ｿ.鉱さい!F29,IF(U$19&gt;0,"0",0))</f>
        <v>0</v>
      </c>
      <c r="V14" s="383">
        <f>IF(OR(ﾀ.がれき類!F29&gt;0,ﾀ.がれき類!F29&lt;0),ﾀ.がれき類!F29,IF(V$19&gt;0,"0",0))</f>
        <v>3486.5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23.3</v>
      </c>
      <c r="AA14" s="385">
        <f t="shared" si="0"/>
        <v>5702.8</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7</v>
      </c>
      <c r="M15" s="383" t="str">
        <f>IF(OR(ｷ.紙くず!F30&gt;0,ｷ.紙くず!F30&lt;0),ｷ.紙くず!F30,IF(M$19&gt;0,"0",0))</f>
        <v>0</v>
      </c>
      <c r="N15" s="383">
        <f>IF(OR(ｸ.木くず!F30&gt;0,ｸ.木くず!F30&lt;0),ｸ.木くず!F30,IF(N$19&gt;0,"0",0))</f>
        <v>872.2</v>
      </c>
      <c r="O15" s="383">
        <f>IF(OR(ｹ.繊維くず!F30&gt;0,ｹ.繊維くず!F30&lt;0),ｹ.繊維くず!F30,IF(O$19&gt;0,"0",0))</f>
        <v>6.7</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5.3</v>
      </c>
      <c r="S15" s="383" t="str">
        <f>IF(OR(ｽ.金属くず!F30&gt;0,ｽ.金属くず!F30&lt;0),ｽ.金属くず!F30,IF(S$19&gt;0,"0",0))</f>
        <v>0</v>
      </c>
      <c r="T15" s="383">
        <f>IF(OR(ｾ.ｶﾞﾗｽ･ｺﾝｸﾘ･陶磁器くず!F30&gt;0,ｾ.ｶﾞﾗｽ･ｺﾝｸﾘ･陶磁器くず!F30&lt;0),ｾ.ｶﾞﾗｽ･ｺﾝｸﾘ･陶磁器くず!F30,IF(T$19&gt;0,"0",0))</f>
        <v>41.7</v>
      </c>
      <c r="U15" s="383">
        <f>IF(OR(ｿ.鉱さい!F30&gt;0,ｿ.鉱さい!F30&lt;0),ｿ.鉱さい!F30,IF(U$19&gt;0,"0",0))</f>
        <v>0</v>
      </c>
      <c r="V15" s="383">
        <f>IF(OR(ﾀ.がれき類!F30&gt;0,ﾀ.がれき類!F30&lt;0),ﾀ.がれき類!F30,IF(V$19&gt;0,"0",0))</f>
        <v>520.70000000000005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11.3</v>
      </c>
      <c r="AA15" s="385">
        <f t="shared" si="0"/>
        <v>1464.9</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275.8</v>
      </c>
      <c r="M16" s="383">
        <f>IF(OR(ｷ.紙くず!F31&gt;0,ｷ.紙くず!F31&lt;0),ｷ.紙くず!F31,IF(M$19&gt;0,"0",0))</f>
        <v>0.6</v>
      </c>
      <c r="N16" s="383">
        <f>IF(OR(ｸ.木くず!F31&gt;0,ｸ.木くず!F31&lt;0),ｸ.木くず!F31,IF(N$19&gt;0,"0",0))</f>
        <v>1609.5</v>
      </c>
      <c r="O16" s="383">
        <f>IF(OR(ｹ.繊維くず!F31&gt;0,ｹ.繊維くず!F31&lt;0),ｹ.繊維くず!F31,IF(O$19&gt;0,"0",0))</f>
        <v>7.6</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5.3</v>
      </c>
      <c r="S16" s="383">
        <f>IF(OR(ｽ.金属くず!F31&gt;0,ｽ.金属くず!F31&lt;0),ｽ.金属くず!F31,IF(S$19&gt;0,"0",0))</f>
        <v>29.2</v>
      </c>
      <c r="T16" s="383">
        <f>IF(OR(ｾ.ｶﾞﾗｽ･ｺﾝｸﾘ･陶磁器くず!F31&gt;0,ｾ.ｶﾞﾗｽ･ｺﾝｸﾘ･陶磁器くず!F31&lt;0),ｾ.ｶﾞﾗｽ･ｺﾝｸﾘ･陶磁器くず!F31,IF(T$19&gt;0,"0",0))</f>
        <v>265</v>
      </c>
      <c r="U16" s="383">
        <f>IF(OR(ｿ.鉱さい!F31&gt;0,ｿ.鉱さい!F31&lt;0),ｿ.鉱さい!F31,IF(U$19&gt;0,"0",0))</f>
        <v>0</v>
      </c>
      <c r="V16" s="383">
        <f>IF(OR(ﾀ.がれき類!F31&gt;0,ﾀ.がれき類!F31&lt;0),ﾀ.がれき類!F31,IF(V$19&gt;0,"0",0))</f>
        <v>3486.5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23.3</v>
      </c>
      <c r="AA16" s="385">
        <f t="shared" si="0"/>
        <v>5702.8</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t="str">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t="str">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250</v>
      </c>
      <c r="M19" s="389">
        <f t="shared" si="1"/>
        <v>0.6</v>
      </c>
      <c r="N19" s="389">
        <f t="shared" si="1"/>
        <v>1600</v>
      </c>
      <c r="O19" s="389">
        <f t="shared" si="1"/>
        <v>7</v>
      </c>
      <c r="P19" s="389">
        <f t="shared" si="1"/>
        <v>0</v>
      </c>
      <c r="Q19" s="389">
        <f t="shared" si="1"/>
        <v>0</v>
      </c>
      <c r="R19" s="389">
        <f t="shared" si="1"/>
        <v>5</v>
      </c>
      <c r="S19" s="389">
        <f t="shared" si="1"/>
        <v>25</v>
      </c>
      <c r="T19" s="389">
        <f t="shared" si="1"/>
        <v>260</v>
      </c>
      <c r="U19" s="389">
        <f t="shared" si="1"/>
        <v>0</v>
      </c>
      <c r="V19" s="389">
        <f t="shared" si="1"/>
        <v>3400</v>
      </c>
      <c r="W19" s="389">
        <f t="shared" si="1"/>
        <v>0</v>
      </c>
      <c r="X19" s="389">
        <f t="shared" si="1"/>
        <v>0</v>
      </c>
      <c r="Y19" s="389">
        <f t="shared" si="1"/>
        <v>0</v>
      </c>
      <c r="Z19" s="390">
        <f t="shared" si="1"/>
        <v>23</v>
      </c>
      <c r="AA19" s="391">
        <f t="shared" ref="AA19:AA25" si="2">SUM(G19:Z19)</f>
        <v>5570.6</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250</v>
      </c>
      <c r="M37" s="424">
        <f t="shared" si="8"/>
        <v>0.6</v>
      </c>
      <c r="N37" s="424">
        <f t="shared" si="8"/>
        <v>1600</v>
      </c>
      <c r="O37" s="424">
        <f t="shared" si="8"/>
        <v>7</v>
      </c>
      <c r="P37" s="424">
        <f t="shared" si="8"/>
        <v>0</v>
      </c>
      <c r="Q37" s="424">
        <f t="shared" si="8"/>
        <v>0</v>
      </c>
      <c r="R37" s="424">
        <f t="shared" si="8"/>
        <v>5</v>
      </c>
      <c r="S37" s="424">
        <f t="shared" si="8"/>
        <v>25</v>
      </c>
      <c r="T37" s="424">
        <f t="shared" si="8"/>
        <v>260</v>
      </c>
      <c r="U37" s="424">
        <f t="shared" si="8"/>
        <v>0</v>
      </c>
      <c r="V37" s="424">
        <f t="shared" si="8"/>
        <v>3400</v>
      </c>
      <c r="W37" s="424">
        <f t="shared" si="8"/>
        <v>0</v>
      </c>
      <c r="X37" s="424">
        <f t="shared" si="8"/>
        <v>0</v>
      </c>
      <c r="Y37" s="424">
        <f t="shared" si="8"/>
        <v>0</v>
      </c>
      <c r="Z37" s="425">
        <f t="shared" si="8"/>
        <v>23</v>
      </c>
      <c r="AA37" s="426">
        <f t="shared" si="4"/>
        <v>5570.6</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250</v>
      </c>
      <c r="M38" s="415">
        <f t="shared" si="9"/>
        <v>0.6</v>
      </c>
      <c r="N38" s="415">
        <f t="shared" si="9"/>
        <v>1600</v>
      </c>
      <c r="O38" s="415">
        <f t="shared" si="9"/>
        <v>7</v>
      </c>
      <c r="P38" s="415">
        <f t="shared" si="9"/>
        <v>0</v>
      </c>
      <c r="Q38" s="415">
        <f t="shared" si="9"/>
        <v>0</v>
      </c>
      <c r="R38" s="415">
        <f t="shared" si="9"/>
        <v>5</v>
      </c>
      <c r="S38" s="415">
        <f t="shared" si="9"/>
        <v>25</v>
      </c>
      <c r="T38" s="415">
        <f t="shared" si="9"/>
        <v>260</v>
      </c>
      <c r="U38" s="415">
        <f t="shared" si="9"/>
        <v>0</v>
      </c>
      <c r="V38" s="415">
        <f t="shared" si="9"/>
        <v>3400</v>
      </c>
      <c r="W38" s="415">
        <f t="shared" si="9"/>
        <v>0</v>
      </c>
      <c r="X38" s="415">
        <f t="shared" si="9"/>
        <v>0</v>
      </c>
      <c r="Y38" s="415">
        <f t="shared" si="9"/>
        <v>0</v>
      </c>
      <c r="Z38" s="416">
        <f t="shared" si="9"/>
        <v>23</v>
      </c>
      <c r="AA38" s="417">
        <f t="shared" si="4"/>
        <v>5570.6</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250</v>
      </c>
      <c r="M39" s="418">
        <f>+ｷ.紙くず!$Z$28</f>
        <v>0.6</v>
      </c>
      <c r="N39" s="418">
        <f>+ｸ.木くず!$Z$28</f>
        <v>1600</v>
      </c>
      <c r="O39" s="418">
        <f>+ｹ.繊維くず!$Z$28</f>
        <v>7</v>
      </c>
      <c r="P39" s="418">
        <f>+ｺ.動植物性残さ!$Z$28</f>
        <v>0</v>
      </c>
      <c r="Q39" s="418">
        <f>+ｻ.動物系固形不要物!$Z$28</f>
        <v>0</v>
      </c>
      <c r="R39" s="418">
        <f>+ｼ.ｺﾞﾑくず!$Z$28</f>
        <v>5</v>
      </c>
      <c r="S39" s="418">
        <f>+ｽ.金属くず!$Z$28</f>
        <v>25</v>
      </c>
      <c r="T39" s="418">
        <f>+ｾ.ｶﾞﾗｽ･ｺﾝｸﾘ･陶磁器くず!$Z$28</f>
        <v>260</v>
      </c>
      <c r="U39" s="418">
        <f>+ｿ.鉱さい!$Z$28</f>
        <v>0</v>
      </c>
      <c r="V39" s="418">
        <f>+ﾀ.がれき類!$Z$28</f>
        <v>3400</v>
      </c>
      <c r="W39" s="418">
        <f>+ﾁ.動物のふん尿!$Z$28</f>
        <v>0</v>
      </c>
      <c r="X39" s="418">
        <f>+ﾂ.動物の死体!$Z$28</f>
        <v>0</v>
      </c>
      <c r="Y39" s="418">
        <f>+ﾃ.ばいじん!$Z$28</f>
        <v>0</v>
      </c>
      <c r="Z39" s="419">
        <f>+ﾄ.混合廃棄物その他!$Z$28</f>
        <v>23</v>
      </c>
      <c r="AA39" s="420">
        <f t="shared" si="4"/>
        <v>5570.6</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250</v>
      </c>
      <c r="M43" s="427">
        <f>+ｷ.紙くず!$AK$27</f>
        <v>0.6</v>
      </c>
      <c r="N43" s="427">
        <f>+ｸ.木くず!$AK$27</f>
        <v>1600</v>
      </c>
      <c r="O43" s="427">
        <f>+ｹ.繊維くず!$AK$27</f>
        <v>7</v>
      </c>
      <c r="P43" s="427">
        <f>+ｺ.動植物性残さ!$AK$27</f>
        <v>0</v>
      </c>
      <c r="Q43" s="427">
        <f>+ｻ.動物系固形不要物!$AK$27</f>
        <v>0</v>
      </c>
      <c r="R43" s="427">
        <f>+ｼ.ｺﾞﾑくず!$AK$27</f>
        <v>5</v>
      </c>
      <c r="S43" s="427">
        <f>+ｽ.金属くず!$AK$27</f>
        <v>25</v>
      </c>
      <c r="T43" s="427">
        <f>+ｾ.ｶﾞﾗｽ･ｺﾝｸﾘ･陶磁器くず!$AK$27</f>
        <v>260</v>
      </c>
      <c r="U43" s="427">
        <f>+ｿ.鉱さい!$AK$27</f>
        <v>0</v>
      </c>
      <c r="V43" s="427">
        <f>+ﾀ.がれき類!$AK$27</f>
        <v>3400</v>
      </c>
      <c r="W43" s="427">
        <f>+ﾁ.動物のふん尿!$AK$27</f>
        <v>0</v>
      </c>
      <c r="X43" s="427">
        <f>+ﾂ.動物の死体!$AK$27</f>
        <v>0</v>
      </c>
      <c r="Y43" s="427">
        <f>+ﾃ.ばいじん!$AK$27</f>
        <v>0</v>
      </c>
      <c r="Z43" s="428">
        <f>+ﾄ.混合廃棄物その他!$AK$27</f>
        <v>23</v>
      </c>
      <c r="AA43" s="429">
        <f t="shared" si="4"/>
        <v>5570.6</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50</v>
      </c>
      <c r="M44" s="430">
        <f>+ｷ.紙くず!$AK$30</f>
        <v>0.6</v>
      </c>
      <c r="N44" s="430">
        <f>+ｸ.木くず!$AK$30</f>
        <v>900</v>
      </c>
      <c r="O44" s="430">
        <f>+ｹ.繊維くず!$AK$30</f>
        <v>7</v>
      </c>
      <c r="P44" s="430">
        <f>+ｺ.動植物性残さ!$AK$30</f>
        <v>0</v>
      </c>
      <c r="Q44" s="430">
        <f>+ｻ.動物系固形不要物!$AK$30</f>
        <v>0</v>
      </c>
      <c r="R44" s="430">
        <f>+ｼ.ｺﾞﾑくず!$AK$30</f>
        <v>5</v>
      </c>
      <c r="S44" s="430">
        <f>+ｽ.金属くず!$AK$30</f>
        <v>10</v>
      </c>
      <c r="T44" s="430">
        <f>+ｾ.ｶﾞﾗｽ･ｺﾝｸﾘ･陶磁器くず!$AK$30</f>
        <v>50</v>
      </c>
      <c r="U44" s="430">
        <f>+ｿ.鉱さい!$AK$30</f>
        <v>0</v>
      </c>
      <c r="V44" s="430">
        <f>+ﾀ.がれき類!$AK$30</f>
        <v>600</v>
      </c>
      <c r="W44" s="430">
        <f>+ﾁ.動物のふん尿!$AK$30</f>
        <v>0</v>
      </c>
      <c r="X44" s="430">
        <f>+ﾂ.動物の死体!$AK$30</f>
        <v>0</v>
      </c>
      <c r="Y44" s="430">
        <f>+ﾃ.ばいじん!$AK$30</f>
        <v>0</v>
      </c>
      <c r="Z44" s="431">
        <f>+ﾄ.混合廃棄物その他!$AK$30</f>
        <v>15</v>
      </c>
      <c r="AA44" s="432">
        <f t="shared" si="4"/>
        <v>1637.6</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250</v>
      </c>
      <c r="M45" s="433">
        <f>+ｷ.紙くず!$AR$24</f>
        <v>0.6</v>
      </c>
      <c r="N45" s="433">
        <f>+ｸ.木くず!$AR$24</f>
        <v>1600</v>
      </c>
      <c r="O45" s="433">
        <f>+ｹ.繊維くず!$AR$24</f>
        <v>7</v>
      </c>
      <c r="P45" s="433">
        <f>+ｺ.動植物性残さ!$AR$24</f>
        <v>0</v>
      </c>
      <c r="Q45" s="433">
        <f>+ｻ.動物系固形不要物!$AR$24</f>
        <v>0</v>
      </c>
      <c r="R45" s="433">
        <f>+ｼ.ｺﾞﾑくず!$AR$24</f>
        <v>5</v>
      </c>
      <c r="S45" s="433">
        <f>+ｽ.金属くず!$AR$24</f>
        <v>25</v>
      </c>
      <c r="T45" s="433">
        <f>+ｾ.ｶﾞﾗｽ･ｺﾝｸﾘ･陶磁器くず!$AR$24</f>
        <v>260</v>
      </c>
      <c r="U45" s="433">
        <f>+ｿ.鉱さい!$AR$24</f>
        <v>0</v>
      </c>
      <c r="V45" s="433">
        <f>+ﾀ.がれき類!$AR$24</f>
        <v>3400</v>
      </c>
      <c r="W45" s="433">
        <f>+ﾁ.動物のふん尿!$AR$24</f>
        <v>0</v>
      </c>
      <c r="X45" s="433">
        <f>+ﾂ.動物の死体!$AR$24</f>
        <v>0</v>
      </c>
      <c r="Y45" s="433">
        <f>+ﾃ.ばいじん!$AR$24</f>
        <v>0</v>
      </c>
      <c r="Z45" s="434">
        <f>+ﾄ.混合廃棄物その他!$AR$24</f>
        <v>23</v>
      </c>
      <c r="AA45" s="435">
        <f t="shared" si="4"/>
        <v>5570.6</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525.79999999999995</v>
      </c>
      <c r="M55" s="480">
        <f t="shared" si="10"/>
        <v>1.2</v>
      </c>
      <c r="N55" s="480">
        <f t="shared" si="10"/>
        <v>3209.5</v>
      </c>
      <c r="O55" s="480">
        <f t="shared" si="10"/>
        <v>14.6</v>
      </c>
      <c r="P55" s="480">
        <f t="shared" si="10"/>
        <v>0</v>
      </c>
      <c r="Q55" s="480">
        <f t="shared" si="10"/>
        <v>0</v>
      </c>
      <c r="R55" s="480">
        <f t="shared" si="10"/>
        <v>10.3</v>
      </c>
      <c r="S55" s="480">
        <f t="shared" si="10"/>
        <v>54.2</v>
      </c>
      <c r="T55" s="480">
        <f t="shared" si="10"/>
        <v>525</v>
      </c>
      <c r="U55" s="480">
        <f t="shared" si="10"/>
        <v>0</v>
      </c>
      <c r="V55" s="480">
        <f t="shared" si="10"/>
        <v>6886.5</v>
      </c>
      <c r="W55" s="480">
        <f t="shared" si="10"/>
        <v>0</v>
      </c>
      <c r="X55" s="480">
        <f t="shared" si="10"/>
        <v>0</v>
      </c>
      <c r="Y55" s="480">
        <f t="shared" si="10"/>
        <v>0</v>
      </c>
      <c r="Z55" s="480">
        <f t="shared" si="10"/>
        <v>46.3</v>
      </c>
      <c r="AA55" s="481">
        <f>+AA9+AA19+AA20</f>
        <v>11273.400000000001</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年    月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横浜市保土ヶ谷区上菅田町1648番地</v>
      </c>
      <c r="M16" s="851"/>
      <c r="N16" s="851"/>
      <c r="O16" s="851"/>
      <c r="P16" s="851"/>
      <c r="Q16" s="851"/>
      <c r="R16" s="851"/>
      <c r="S16" s="851"/>
      <c r="T16" s="851"/>
      <c r="U16" s="282"/>
    </row>
    <row r="17" spans="1:21" ht="26.25" customHeight="1" x14ac:dyDescent="0.15">
      <c r="C17" s="86"/>
      <c r="I17" s="25"/>
      <c r="J17" s="25" t="s">
        <v>7</v>
      </c>
      <c r="K17" s="25"/>
      <c r="L17" s="851" t="str">
        <f>+表紙!L41</f>
        <v>株式会社袋内興業　代表取締役　小野 博</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045-383-0234</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株式会社袋内興業</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2887</v>
      </c>
      <c r="Q25" s="823"/>
      <c r="R25" s="823"/>
      <c r="S25" s="823"/>
      <c r="T25" s="823"/>
      <c r="U25" s="824"/>
    </row>
    <row r="26" spans="1:21" ht="26.25" customHeight="1" x14ac:dyDescent="0.15">
      <c r="C26" s="570" t="s">
        <v>11</v>
      </c>
      <c r="D26" s="571"/>
      <c r="E26" s="572"/>
      <c r="F26" s="838" t="str">
        <f>+表紙!F50</f>
        <v>神奈川県横浜市保土ヶ谷区上菅田町1648</v>
      </c>
      <c r="G26" s="839"/>
      <c r="H26" s="839"/>
      <c r="I26" s="839"/>
      <c r="J26" s="839"/>
      <c r="K26" s="839"/>
      <c r="L26" s="839"/>
      <c r="M26" s="839"/>
      <c r="N26" s="341" t="s">
        <v>172</v>
      </c>
      <c r="O26"/>
      <c r="P26"/>
      <c r="Q26" s="833" t="str">
        <f>IF(+表紙!Q50="","",+表紙!Q50)</f>
        <v>045-383-0692</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207</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60</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9</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5702.8</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各事業所（解体工事作業所）での分別の徹底</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9</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5570.6</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再資源化率を向上させる為に更なる分別の徹底</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木屑・瓦礫・廃石膏ボード・ガラス陶磁器類の解体現場内手選別の徹底</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木屑・瓦礫・廃石膏ボード・ガラス陶磁器類の解体現場内手選別の徹底</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5702.8</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1464.9</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5702.8</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委託先の許可内容、実績内容、財務内容の事前調査</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5570.6</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1637.6</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5570.6</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委託先の許可内容、実績内容、財務内容の事前調査</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275.8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250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250</v>
      </c>
      <c r="P27" s="700"/>
      <c r="Q27" s="700"/>
      <c r="R27" s="700"/>
      <c r="S27" s="49" t="s">
        <v>38</v>
      </c>
      <c r="T27" s="70"/>
      <c r="U27" s="70"/>
      <c r="X27" s="68" t="s">
        <v>39</v>
      </c>
      <c r="Y27" s="71"/>
      <c r="AG27" s="58"/>
      <c r="AH27" s="58"/>
      <c r="AI27" s="58"/>
      <c r="AJ27" s="58"/>
      <c r="AK27" s="742">
        <f>+AG18+O27</f>
        <v>250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250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275.8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7</v>
      </c>
      <c r="G30" s="712"/>
      <c r="H30" s="214" t="s">
        <v>198</v>
      </c>
      <c r="L30" s="709"/>
      <c r="O30" s="61"/>
      <c r="Q30" s="699">
        <f>+ROUND(Z28,1)+ROUND(Z29,1)+ROUND(Z30,1)</f>
        <v>250</v>
      </c>
      <c r="R30" s="700"/>
      <c r="S30" s="700"/>
      <c r="T30" s="700"/>
      <c r="U30" s="49" t="s">
        <v>16</v>
      </c>
      <c r="X30" s="697" t="s">
        <v>186</v>
      </c>
      <c r="Y30" s="698"/>
      <c r="Z30" s="690"/>
      <c r="AA30" s="691"/>
      <c r="AB30" s="691"/>
      <c r="AC30" s="691"/>
      <c r="AD30" s="691"/>
      <c r="AE30" s="49" t="s">
        <v>13</v>
      </c>
      <c r="AK30" s="651">
        <v>50</v>
      </c>
      <c r="AL30" s="652"/>
      <c r="AM30" s="652"/>
      <c r="AN30" s="652"/>
      <c r="AO30" s="57" t="s">
        <v>13</v>
      </c>
      <c r="AR30" s="758"/>
      <c r="AS30" s="755"/>
      <c r="AT30" s="755"/>
      <c r="AU30" s="756"/>
    </row>
    <row r="31" spans="2:48" ht="27" customHeight="1" thickTop="1" thickBot="1" x14ac:dyDescent="0.2">
      <c r="B31" s="725" t="s">
        <v>375</v>
      </c>
      <c r="C31" s="676"/>
      <c r="D31" s="676"/>
      <c r="E31" s="677"/>
      <c r="F31" s="711">
        <v>275.8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0.6</v>
      </c>
      <c r="P27" s="700"/>
      <c r="Q27" s="700"/>
      <c r="R27" s="700"/>
      <c r="S27" s="49" t="s">
        <v>38</v>
      </c>
      <c r="T27" s="70"/>
      <c r="U27" s="70"/>
      <c r="X27" s="68" t="s">
        <v>39</v>
      </c>
      <c r="Y27" s="71"/>
      <c r="AG27" s="58"/>
      <c r="AH27" s="58"/>
      <c r="AI27" s="58"/>
      <c r="AJ27" s="58"/>
      <c r="AK27" s="742">
        <f>+AG18+O27</f>
        <v>0.6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0.6</v>
      </c>
      <c r="R30" s="700"/>
      <c r="S30" s="700"/>
      <c r="T30" s="700"/>
      <c r="U30" s="49" t="s">
        <v>16</v>
      </c>
      <c r="X30" s="697" t="s">
        <v>186</v>
      </c>
      <c r="Y30" s="698"/>
      <c r="Z30" s="690"/>
      <c r="AA30" s="691"/>
      <c r="AB30" s="691"/>
      <c r="AC30" s="691"/>
      <c r="AD30" s="691"/>
      <c r="AE30" s="49" t="s">
        <v>13</v>
      </c>
      <c r="AK30" s="651">
        <v>0.6</v>
      </c>
      <c r="AL30" s="652"/>
      <c r="AM30" s="652"/>
      <c r="AN30" s="652"/>
      <c r="AO30" s="57" t="s">
        <v>13</v>
      </c>
      <c r="AR30" s="758"/>
      <c r="AS30" s="755"/>
      <c r="AT30" s="755"/>
      <c r="AU30" s="756"/>
    </row>
    <row r="31" spans="2:48" ht="27" customHeight="1" thickTop="1" thickBot="1" x14ac:dyDescent="0.2">
      <c r="B31" s="725" t="s">
        <v>375</v>
      </c>
      <c r="C31" s="676"/>
      <c r="D31" s="676"/>
      <c r="E31" s="677"/>
      <c r="F31" s="711">
        <v>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株式会社袋内興業</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1600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1609.5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1600</v>
      </c>
      <c r="P27" s="700"/>
      <c r="Q27" s="700"/>
      <c r="R27" s="700"/>
      <c r="S27" s="49" t="s">
        <v>38</v>
      </c>
      <c r="T27" s="70"/>
      <c r="U27" s="70"/>
      <c r="X27" s="68" t="s">
        <v>39</v>
      </c>
      <c r="Y27" s="71"/>
      <c r="AG27" s="58"/>
      <c r="AH27" s="58"/>
      <c r="AI27" s="58"/>
      <c r="AJ27" s="58"/>
      <c r="AK27" s="742">
        <f>+AG18+O27</f>
        <v>1600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1609.5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872.2</v>
      </c>
      <c r="G30" s="712"/>
      <c r="H30" s="214" t="s">
        <v>198</v>
      </c>
      <c r="L30" s="709"/>
      <c r="O30" s="61"/>
      <c r="Q30" s="699">
        <f>+ROUND(Z28,1)+ROUND(Z29,1)+ROUND(Z30,1)</f>
        <v>1600</v>
      </c>
      <c r="R30" s="700"/>
      <c r="S30" s="700"/>
      <c r="T30" s="700"/>
      <c r="U30" s="49" t="s">
        <v>16</v>
      </c>
      <c r="X30" s="697" t="s">
        <v>186</v>
      </c>
      <c r="Y30" s="698"/>
      <c r="Z30" s="690"/>
      <c r="AA30" s="691"/>
      <c r="AB30" s="691"/>
      <c r="AC30" s="691"/>
      <c r="AD30" s="691"/>
      <c r="AE30" s="49" t="s">
        <v>13</v>
      </c>
      <c r="AK30" s="651">
        <v>900</v>
      </c>
      <c r="AL30" s="652"/>
      <c r="AM30" s="652"/>
      <c r="AN30" s="652"/>
      <c r="AO30" s="57" t="s">
        <v>13</v>
      </c>
      <c r="AR30" s="758"/>
      <c r="AS30" s="755"/>
      <c r="AT30" s="755"/>
      <c r="AU30" s="756"/>
    </row>
    <row r="31" spans="2:48" ht="27" customHeight="1" thickTop="1" thickBot="1" x14ac:dyDescent="0.2">
      <c r="B31" s="725" t="s">
        <v>375</v>
      </c>
      <c r="C31" s="676"/>
      <c r="D31" s="676"/>
      <c r="E31" s="677"/>
      <c r="F31" s="711">
        <v>1609.5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2025-08-21T06:13:10Z</dcterms:created>
  <dcterms:modified xsi:type="dcterms:W3CDTF">2025-08-21T06:13:10Z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