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DB8F7684-8F6C-4A80-9766-D577745243A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45" yWindow="0" windowWidth="26490" windowHeight="1725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<sst xmlns="http://schemas.openxmlformats.org/spreadsheetml/2006/main" count="3180" uniqueCount="467">
  <si>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</si>
  <si>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</si>
  <si>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</si>
  <si>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</si>
  <si>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</si>
  <si>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</si>
  <si>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</si>
  <si>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</si>
  <si>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</si>
  <si>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</si>
  <si>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</si>
  <si>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</si>
  <si>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</si>
  <si>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</si>
  <si>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</si>
  <si>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</si>
  <si>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</si>
  <si>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</si>
  <si>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</si>
  <si>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</si>
  <si>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</si>
  <si>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</si>
  <si>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</si>
  <si>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</si>
  <si>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</si>
  <si>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</si>
  <si>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</si>
  <si>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</si>
  <si>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</si>
  <si>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</si>
  <si>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</si>
  <si>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</si>
  <si>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</si>
  <si>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</si>
  <si>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</si>
  <si>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</si>
  <si>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</si>
  <si>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</si>
  <si>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</si>
  <si>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</si>
  <si>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</si>
  <si>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</si>
  <si>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</si>
  <si>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</si>
  <si>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</si>
  <si>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</si>
  <si>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</si>
  <si>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</si>
  <si>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</si>
  <si>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</si>
  <si>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</si>
  <si>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</si>
  <si>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</si>
  <si>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</si>
  <si>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</si>
  <si>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</si>
  <si>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</si>
  <si>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</si>
  <si>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</si>
  <si>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</si>
  <si>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</si>
  <si>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</si>
  <si>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</si>
  <si>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</si>
  <si>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</si>
  <si>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</si>
  <si>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</si>
  <si>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</si>
  <si>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</si>
  <si>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</si>
  <si>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</si>
  <si>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</si>
  <si>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</si>
  <si>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</si>
  <si>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</si>
  <si>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</si>
  <si>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</si>
  <si>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</si>
  <si>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</si>
  <si>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</si>
  <si>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</si>
  <si>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</si>
  <si>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</si>
  <si>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</si>
  <si>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</si>
  <si>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</si>
  <si>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</si>
  <si>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</si>
  <si>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</si>
  <si>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</si>
  <si>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</si>
  <si>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</si>
  <si>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</si>
  <si>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</si>
  <si>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</si>
  <si>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</si>
  <si>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</si>
  <si>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</si>
  <si>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</si>
  <si>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</si>
  <si>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</si>
  <si>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</si>
  <si>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</si>
  <si>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</si>
  <si>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</si>
  <si>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</si>
  <si>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</si>
  <si>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</si>
  <si>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</si>
  <si>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</si>
  <si>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</si>
  <si>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</si>
  <si>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</si>
  <si>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</si>
  <si>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</si>
  <si>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</si>
  <si>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</si>
  <si>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</si>
  <si>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</si>
  <si>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</si>
  <si>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</si>
  <si>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</si>
  <si>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</si>
  <si>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</si>
  <si>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</si>
  <si>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</si>
  <si>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</si>
  <si>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</si>
  <si>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</si>
  <si>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</si>
  <si>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</si>
  <si>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</si>
  <si>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</si>
  <si>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</si>
  <si>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</si>
  <si>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</si>
  <si>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</si>
  <si>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</si>
  <si>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</si>
  <si>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</si>
  <si>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</si>
  <si>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</si>
  <si>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</si>
  <si>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</si>
  <si>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</si>
  <si>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</si>
  <si>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</si>
  <si>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</si>
  <si>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</si>
  <si>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</si>
  <si>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</si>
  <si>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</si>
  <si>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</si>
  <si>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</si>
  <si>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</si>
  <si>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</si>
  <si>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</si>
  <si>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</si>
  <si>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</si>
  <si>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</si>
  <si>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</si>
  <si>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</si>
  <si>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</si>
  <si>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</si>
  <si>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</si>
  <si>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</si>
  <si>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</si>
  <si>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</si>
  <si>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</si>
  <si>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</si>
  <si>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</si>
  <si>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</si>
  <si>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</si>
  <si>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</si>
  <si>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</si>
  <si>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</si>
  <si>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</si>
  <si>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</si>
  <si>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</si>
  <si>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</si>
  <si>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</si>
  <si>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</si>
  <si>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</si>
  <si>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</si>
  <si>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</si>
  <si>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</si>
  <si>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</si>
  <si>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</si>
  <si>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</si>
  <si>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</si>
  <si>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</si>
  <si>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</si>
  <si>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</si>
  <si>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</si>
  <si>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</si>
  <si>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</si>
  <si>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</si>
  <si>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</si>
  <si>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</si>
  <si>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</si>
  <si>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</si>
  <si>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</si>
  <si>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</si>
  <si>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</si>
  <si>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</si>
  <si>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</si>
  <si>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</si>
  <si>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</si>
  <si>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</si>
  <si>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</si>
  <si>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</si>
  <si>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</si>
  <si>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</si>
  <si>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</si>
  <si>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</si>
  <si>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</si>
  <si>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</si>
  <si>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</si>
  <si>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</si>
  <si>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</si>
  <si>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</si>
  <si>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</si>
  <si>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</si>
  <si>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</si>
  <si>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</si>
  <si>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</si>
  <si>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</si>
  <si>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</si>
  <si>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</si>
  <si>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</si>
  <si>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</si>
  <si>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</si>
  <si>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</si>
  <si>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</si>
  <si>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</si>
  <si>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</si>
  <si>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</si>
  <si>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</si>
  <si>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</si>
  <si>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</si>
  <si>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</si>
  <si>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</si>
  <si>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</si>
  <si>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</si>
  <si>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</si>
  <si>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</si>
  <si>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</si>
  <si>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</si>
  <si>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</si>
  <si>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</si>
  <si>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</si>
  <si>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</si>
  <si>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</si>
  <si>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</si>
  <si>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</si>
  <si>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</si>
  <si>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</si>
  <si>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</si>
  <si>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</si>
  <si>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</si>
  <si>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</si>
  <si>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</si>
  <si>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</si>
  <si>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</si>
  <si>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</si>
  <si>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</si>
  <si>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</si>
  <si>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</si>
  <si>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</si>
  <si>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</si>
  <si>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</si>
  <si>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</si>
  <si>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</si>
  <si>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</si>
  <si>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</si>
  <si>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</si>
  <si>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</si>
  <si>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</si>
  <si>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</si>
  <si>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</si>
  <si>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</si>
  <si>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</si>
  <si>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</si>
  <si>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</si>
  <si>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</si>
  <si>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</si>
  <si>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</si>
  <si>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</si>
  <si>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</si>
  <si>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</si>
  <si>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</si>
  <si>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</si>
  <si>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</si>
  <si>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</si>
  <si>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</si>
  <si>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</si>
  <si>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</si>
  <si>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</si>
  <si>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</si>
  <si>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</si>
  <si>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</si>
  <si>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</si>
  <si>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</si>
  <si>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</si>
  <si>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</si>
  <si>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</si>
  <si>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</si>
  <si>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</si>
  <si>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</si>
  <si>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</si>
  <si>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</si>
  <si>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</si>
  <si>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</si>
  <si>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</si>
  <si>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</si>
  <si>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</si>
  <si>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</si>
  <si>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</si>
  <si>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</si>
  <si>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</si>
  <si>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</si>
  <si>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</si>
  <si>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</si>
  <si>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</si>
  <si>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</si>
  <si>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</si>
  <si>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</si>
  <si>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</si>
  <si>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</si>
  <si>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</si>
  <si>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</si>
  <si>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</si>
  <si>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</si>
  <si>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</si>
  <si>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</si>
  <si>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</si>
  <si>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</si>
  <si>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</si>
  <si>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</si>
  <si>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</si>
  <si>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</si>
  <si>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</si>
  <si>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</si>
  <si>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</si>
  <si>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</si>
  <si>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</si>
  <si>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</si>
  <si>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</si>
  <si>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</si>
  <si>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</si>
  <si>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</si>
  <si>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</si>
  <si>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</si>
  <si>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</si>
  <si>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</si>
  <si>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</si>
  <si>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</si>
  <si>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</si>
  <si>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</si>
  <si>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</si>
  <si>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</si>
  <si>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</si>
  <si>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</si>
  <si>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</si>
  <si>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</si>
  <si>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</si>
  <si>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</si>
  <si>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</si>
  <si>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</si>
  <si>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</si>
  <si>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</si>
  <si>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</si>
  <si>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</si>
  <si>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</si>
  <si>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</si>
  <si>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</si>
  <si>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</si>
  <si>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</si>
  <si>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</si>
  <si>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</si>
  <si>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</si>
  <si>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</si>
  <si>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</si>
  <si>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</si>
  <si>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</si>
  <si>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</si>
  <si>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</si>
  <si>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</si>
  <si>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</si>
  <si>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</si>
  <si>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</si>
  <si>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</si>
  <si>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</si>
  <si>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</si>
  <si>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</si>
  <si>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</si>
  <si>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</si>
  <si>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</si>
  <si>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</si>
  <si>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</si>
  <si>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</si>
  <si>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</si>
  <si>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</si>
  <si>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</si>
  <si>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</si>
  <si>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</si>
  <si>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</si>
  <si>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</si>
  <si>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</si>
  <si>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</si>
  <si>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</si>
  <si>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</si>
  <si>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</si>
  <si>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</si>
  <si>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</si>
  <si>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</si>
  <si>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</si>
  <si>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</si>
  <si>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</si>
  <si>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</si>
  <si>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</si>
  <si>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</si>
  <si>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</si>
  <si>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</si>
  <si>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</si>
  <si>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</si>
  <si>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</si>
  <si>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</si>
  <si>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</si>
  <si>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</si>
  <si>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</si>
  <si>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</si>
  <si>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</si>
  <si>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</si>
  <si>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</si>
  <si>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</si>
  <si>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</si>
  <si>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</si>
  <si>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</si>
  <si>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</si>
  <si>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</si>
  <si>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</si>
  <si>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</si>
  <si>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</si>
  <si>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</si>
  <si>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</si>
  <si>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22日</t>
    <phoneticPr fontId="3"/>
  </si>
  <si>
    <t>東京都杉並区高井戸東２－４－５</t>
  </si>
  <si>
    <t>ミサワリフォーム株式会社
代表取締役　清水　聡</t>
  </si>
  <si>
    <t>ミサワリフォーム株式会社　神奈川支社</t>
  </si>
  <si>
    <t>神奈川県横浜市戸塚区川上町９０－６　東戸塚ウエストビル４階</t>
  </si>
  <si>
    <t>03-5344-7514</t>
  </si>
  <si>
    <t>06　総合工事業　（0661　建築リフォーム工事業）</t>
  </si>
  <si>
    <t>【廃プラスチック類】破砕・圧縮梱包⇒再利用　【金属くず】破砕⇒再利用【ガラス・コンクリート及び陶磁器くず】破砕⇒再利用　【コンクリート片（がれき類）】破砕⇒再生破砕・再生砂利用　【石綿含有産業廃棄物】埋立処理　【紙くず】破砕・圧縮梱包⇒再資源化　【木くず】破砕⇒再資源化【繊維くず】破砕・圧縮梱包⇒再利用　【建設混合廃棄物】破砕⇒分別⇒再利用または埋立処理　【廃蛍光ランプ類】破砕・選別⇒水銀回収</t>
    <phoneticPr fontId="3"/>
  </si>
  <si>
    <t>代表取締役社長
↓
廃棄物適正処理推進管理者：建設推進本部副本部長、支社設計建設統括部長
↓
廃棄物適正処理推進者：建設部長、事業部長</t>
    <phoneticPr fontId="3"/>
  </si>
  <si>
    <t>現場での分別、端材の排出量の減量</t>
    <phoneticPr fontId="3"/>
  </si>
  <si>
    <t>同上の継続</t>
    <phoneticPr fontId="3"/>
  </si>
  <si>
    <t>廃プラスチック類、金属くず、ガラス陶磁器くず、がれき類（コンクリート片、アスファルト、その他）、石綿含有産業廃棄物、紙くず、木くず、繊維くず、建設混合廃棄物、廃蛍光ランプの分別を実施
分別に関する下請への指導を実施</t>
    <phoneticPr fontId="3"/>
  </si>
  <si>
    <t>入場者教育の中で分別に関する指導を行う</t>
    <phoneticPr fontId="3"/>
  </si>
  <si>
    <t>自ら再生利用は行っていない</t>
    <phoneticPr fontId="3"/>
  </si>
  <si>
    <t>今後も自ら再生利用を行う予定はない</t>
    <phoneticPr fontId="3"/>
  </si>
  <si>
    <t>自ら中間処理は行っていない</t>
    <phoneticPr fontId="3"/>
  </si>
  <si>
    <t>今後も自ら中間処理を行う予定はない</t>
    <phoneticPr fontId="3"/>
  </si>
  <si>
    <t>自ら埋立処分又は海洋投入処分は行っていない</t>
    <phoneticPr fontId="3"/>
  </si>
  <si>
    <t>今後も自ら埋立処分又は海洋投入処分を行う予定はない</t>
    <phoneticPr fontId="3"/>
  </si>
  <si>
    <t xml:space="preserve">
委託業者との間で全社共通運用を作成し、それに基づき委託を行っている</t>
    <phoneticPr fontId="3"/>
  </si>
  <si>
    <t xml:space="preserve">
分別の徹底により排出量を減らすよう、社内・下請けの双方に指導を行う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</si>
</sst>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B11" zoomScale="115" zoomScaleNormal="115" zoomScaleSheetLayoutView="115" workbookViewId="0">
      <selection activeCell="C37" sqref="C37:F37"/>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446</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447</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448</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451</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449</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2885</v>
      </c>
      <c r="Q49" s="726"/>
      <c r="R49" s="726"/>
      <c r="S49" s="726"/>
      <c r="T49" s="726"/>
      <c r="U49" s="727"/>
    </row>
    <row r="50" spans="3:54" ht="26.25" customHeight="1" x14ac:dyDescent="0.15">
      <c r="C50" s="697" t="s">
        <v>11</v>
      </c>
      <c r="D50" s="698"/>
      <c r="E50" s="699"/>
      <c r="F50" s="708" t="s">
        <v>450</v>
      </c>
      <c r="G50" s="709"/>
      <c r="H50" s="709"/>
      <c r="I50" s="709"/>
      <c r="J50" s="709"/>
      <c r="K50" s="709"/>
      <c r="L50" s="709"/>
      <c r="M50" s="709"/>
      <c r="N50" s="592" t="s">
        <v>172</v>
      </c>
      <c r="O50" s="595"/>
      <c r="P50" s="596"/>
      <c r="Q50" s="712"/>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119</v>
      </c>
      <c r="G54" s="793"/>
      <c r="H54" s="793"/>
      <c r="I54" s="793"/>
      <c r="J54" s="793"/>
      <c r="K54" s="793"/>
      <c r="L54" s="38" t="s">
        <v>48</v>
      </c>
      <c r="M54" s="38"/>
      <c r="N54" s="797" t="s">
        <v>452</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5455</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137</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453</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454</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1578</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455</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1740</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456</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457</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458</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t="s">
        <v>459</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t="s">
        <v>460</v>
      </c>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t="s">
        <v>461</v>
      </c>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t="s">
        <v>462</v>
      </c>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t="s">
        <v>463</v>
      </c>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t="s">
        <v>464</v>
      </c>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1578</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84.199999999999989</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1578</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465</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1740</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151</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1740</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466</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10</v>
      </c>
      <c r="P27" s="881"/>
      <c r="Q27" s="881"/>
      <c r="R27" s="881"/>
      <c r="S27" s="59" t="s">
        <v>38</v>
      </c>
      <c r="T27" s="80"/>
      <c r="U27" s="80"/>
      <c r="X27" s="78" t="s">
        <v>39</v>
      </c>
      <c r="Y27" s="81"/>
      <c r="AG27" s="68"/>
      <c r="AH27" s="68"/>
      <c r="AI27" s="68"/>
      <c r="AJ27" s="68"/>
      <c r="AK27" s="831">
        <f>+AG18+O27</f>
        <v>10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10</v>
      </c>
      <c r="R30" s="881"/>
      <c r="S30" s="881"/>
      <c r="T30" s="881"/>
      <c r="U30" s="59" t="s">
        <v>16</v>
      </c>
      <c r="X30" s="889" t="s">
        <v>186</v>
      </c>
      <c r="Y30" s="890"/>
      <c r="Z30" s="833"/>
      <c r="AA30" s="834"/>
      <c r="AB30" s="834"/>
      <c r="AC30" s="834"/>
      <c r="AD30" s="834"/>
      <c r="AE30" s="59" t="s">
        <v>13</v>
      </c>
      <c r="AK30" s="818">
        <v>1</v>
      </c>
      <c r="AL30" s="819"/>
      <c r="AM30" s="819"/>
      <c r="AN30" s="819"/>
      <c r="AO30" s="67" t="s">
        <v>13</v>
      </c>
      <c r="AR30" s="830"/>
      <c r="AS30" s="827"/>
      <c r="AT30" s="827"/>
      <c r="AU30" s="828"/>
    </row>
    <row r="31" spans="2:48" ht="27" customHeight="1" thickTop="1" thickBot="1" x14ac:dyDescent="0.2">
      <c r="B31" s="853" t="s">
        <v>375</v>
      </c>
      <c r="C31" s="842"/>
      <c r="D31" s="842"/>
      <c r="E31" s="843"/>
      <c r="F31" s="836">
        <v>5.9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250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238.3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250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250</v>
      </c>
      <c r="P27" s="881"/>
      <c r="Q27" s="881"/>
      <c r="R27" s="881"/>
      <c r="S27" s="59" t="s">
        <v>38</v>
      </c>
      <c r="T27" s="80"/>
      <c r="U27" s="80"/>
      <c r="X27" s="78" t="s">
        <v>39</v>
      </c>
      <c r="Y27" s="81"/>
      <c r="AG27" s="68"/>
      <c r="AH27" s="68"/>
      <c r="AI27" s="68"/>
      <c r="AJ27" s="68"/>
      <c r="AK27" s="831">
        <f>+AG18+O27</f>
        <v>250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250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238.3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250</v>
      </c>
      <c r="R30" s="881"/>
      <c r="S30" s="881"/>
      <c r="T30" s="881"/>
      <c r="U30" s="59" t="s">
        <v>16</v>
      </c>
      <c r="X30" s="889" t="s">
        <v>186</v>
      </c>
      <c r="Y30" s="890"/>
      <c r="Z30" s="833"/>
      <c r="AA30" s="834"/>
      <c r="AB30" s="834"/>
      <c r="AC30" s="834"/>
      <c r="AD30" s="834"/>
      <c r="AE30" s="59" t="s">
        <v>13</v>
      </c>
      <c r="AK30" s="818">
        <v>10</v>
      </c>
      <c r="AL30" s="819"/>
      <c r="AM30" s="819"/>
      <c r="AN30" s="819"/>
      <c r="AO30" s="67" t="s">
        <v>13</v>
      </c>
      <c r="AR30" s="830"/>
      <c r="AS30" s="827"/>
      <c r="AT30" s="827"/>
      <c r="AU30" s="828"/>
    </row>
    <row r="31" spans="2:48" ht="27" customHeight="1" thickTop="1" thickBot="1" x14ac:dyDescent="0.2">
      <c r="B31" s="853" t="s">
        <v>375</v>
      </c>
      <c r="C31" s="842"/>
      <c r="D31" s="842"/>
      <c r="E31" s="843"/>
      <c r="F31" s="836">
        <v>238.3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380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309.2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380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380</v>
      </c>
      <c r="P27" s="881"/>
      <c r="Q27" s="881"/>
      <c r="R27" s="881"/>
      <c r="S27" s="59" t="s">
        <v>38</v>
      </c>
      <c r="T27" s="80"/>
      <c r="U27" s="80"/>
      <c r="X27" s="78" t="s">
        <v>39</v>
      </c>
      <c r="Y27" s="81"/>
      <c r="AG27" s="68"/>
      <c r="AH27" s="68"/>
      <c r="AI27" s="68"/>
      <c r="AJ27" s="68"/>
      <c r="AK27" s="831">
        <f>+AG18+O27</f>
        <v>380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380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309.2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9.5</v>
      </c>
      <c r="G30" s="837"/>
      <c r="H30" s="234" t="s">
        <v>198</v>
      </c>
      <c r="L30" s="845"/>
      <c r="O30" s="71"/>
      <c r="Q30" s="847">
        <f>+ROUND(Z28,1)+ROUND(Z29,1)+ROUND(Z30,1)</f>
        <v>380</v>
      </c>
      <c r="R30" s="881"/>
      <c r="S30" s="881"/>
      <c r="T30" s="881"/>
      <c r="U30" s="59" t="s">
        <v>16</v>
      </c>
      <c r="X30" s="889" t="s">
        <v>186</v>
      </c>
      <c r="Y30" s="890"/>
      <c r="Z30" s="833"/>
      <c r="AA30" s="834"/>
      <c r="AB30" s="834"/>
      <c r="AC30" s="834"/>
      <c r="AD30" s="834"/>
      <c r="AE30" s="59" t="s">
        <v>13</v>
      </c>
      <c r="AK30" s="818">
        <v>10</v>
      </c>
      <c r="AL30" s="819"/>
      <c r="AM30" s="819"/>
      <c r="AN30" s="819"/>
      <c r="AO30" s="67" t="s">
        <v>13</v>
      </c>
      <c r="AR30" s="830"/>
      <c r="AS30" s="827"/>
      <c r="AT30" s="827"/>
      <c r="AU30" s="828"/>
    </row>
    <row r="31" spans="2:48" ht="27" customHeight="1" thickTop="1" thickBot="1" x14ac:dyDescent="0.2">
      <c r="B31" s="853" t="s">
        <v>375</v>
      </c>
      <c r="C31" s="842"/>
      <c r="D31" s="842"/>
      <c r="E31" s="843"/>
      <c r="F31" s="836">
        <v>309.2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250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236.7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250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250</v>
      </c>
      <c r="P27" s="881"/>
      <c r="Q27" s="881"/>
      <c r="R27" s="881"/>
      <c r="S27" s="59" t="s">
        <v>38</v>
      </c>
      <c r="T27" s="80"/>
      <c r="U27" s="80"/>
      <c r="X27" s="78" t="s">
        <v>39</v>
      </c>
      <c r="Y27" s="81"/>
      <c r="AG27" s="68"/>
      <c r="AH27" s="68"/>
      <c r="AI27" s="68"/>
      <c r="AJ27" s="68"/>
      <c r="AK27" s="831">
        <f>+AG18+O27</f>
        <v>250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250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236.7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250</v>
      </c>
      <c r="R30" s="881"/>
      <c r="S30" s="881"/>
      <c r="T30" s="881"/>
      <c r="U30" s="59" t="s">
        <v>16</v>
      </c>
      <c r="X30" s="889" t="s">
        <v>186</v>
      </c>
      <c r="Y30" s="890"/>
      <c r="Z30" s="833"/>
      <c r="AA30" s="834"/>
      <c r="AB30" s="834"/>
      <c r="AC30" s="834"/>
      <c r="AD30" s="834"/>
      <c r="AE30" s="59" t="s">
        <v>13</v>
      </c>
      <c r="AK30" s="818">
        <v>25</v>
      </c>
      <c r="AL30" s="819"/>
      <c r="AM30" s="819"/>
      <c r="AN30" s="819"/>
      <c r="AO30" s="67" t="s">
        <v>13</v>
      </c>
      <c r="AR30" s="830"/>
      <c r="AS30" s="827"/>
      <c r="AT30" s="827"/>
      <c r="AU30" s="828"/>
    </row>
    <row r="31" spans="2:48" ht="27" customHeight="1" thickTop="1" thickBot="1" x14ac:dyDescent="0.2">
      <c r="B31" s="853" t="s">
        <v>375</v>
      </c>
      <c r="C31" s="842"/>
      <c r="D31" s="842"/>
      <c r="E31" s="843"/>
      <c r="F31" s="836">
        <v>236.7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ミサワリフォーム株式会社　神奈川支社</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184.6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200</v>
      </c>
      <c r="P27" s="881"/>
      <c r="Q27" s="881"/>
      <c r="R27" s="881"/>
      <c r="S27" s="59" t="s">
        <v>38</v>
      </c>
      <c r="T27" s="80"/>
      <c r="U27" s="80"/>
      <c r="X27" s="78" t="s">
        <v>39</v>
      </c>
      <c r="Y27" s="81"/>
      <c r="AG27" s="68"/>
      <c r="AH27" s="68"/>
      <c r="AI27" s="68"/>
      <c r="AJ27" s="68"/>
      <c r="AK27" s="831">
        <f>+AG18+O27</f>
        <v>200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184.6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68.599999999999994</v>
      </c>
      <c r="G30" s="837"/>
      <c r="H30" s="234" t="s">
        <v>198</v>
      </c>
      <c r="L30" s="845"/>
      <c r="O30" s="71"/>
      <c r="Q30" s="847">
        <f>+ROUND(Z28,1)+ROUND(Z29,1)+ROUND(Z30,1)</f>
        <v>200</v>
      </c>
      <c r="R30" s="881"/>
      <c r="S30" s="881"/>
      <c r="T30" s="881"/>
      <c r="U30" s="59" t="s">
        <v>16</v>
      </c>
      <c r="X30" s="889" t="s">
        <v>186</v>
      </c>
      <c r="Y30" s="890"/>
      <c r="Z30" s="833"/>
      <c r="AA30" s="834"/>
      <c r="AB30" s="834"/>
      <c r="AC30" s="834"/>
      <c r="AD30" s="834"/>
      <c r="AE30" s="59" t="s">
        <v>13</v>
      </c>
      <c r="AK30" s="818">
        <v>80</v>
      </c>
      <c r="AL30" s="819"/>
      <c r="AM30" s="819"/>
      <c r="AN30" s="819"/>
      <c r="AO30" s="67" t="s">
        <v>13</v>
      </c>
      <c r="AR30" s="830"/>
      <c r="AS30" s="827"/>
      <c r="AT30" s="827"/>
      <c r="AU30" s="828"/>
    </row>
    <row r="31" spans="2:48" ht="27" customHeight="1" thickTop="1" thickBot="1" x14ac:dyDescent="0.2">
      <c r="B31" s="853" t="s">
        <v>375</v>
      </c>
      <c r="C31" s="842"/>
      <c r="D31" s="842"/>
      <c r="E31" s="843"/>
      <c r="F31" s="836">
        <v>184.6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ミサワリフォーム株式会社　神奈川支社</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167.6</v>
      </c>
      <c r="M9" s="507">
        <f>IF(OR(ｷ.紙くず!F24&gt;0,ｷ.紙くず!F24&lt;0),ｷ.紙くず!F24,IF(M$19&gt;0,"0",0))</f>
        <v>65.7</v>
      </c>
      <c r="N9" s="507">
        <f>IF(OR(ｸ.木くず!F24&gt;0,ｸ.木くず!F24&lt;0),ｸ.木くず!F24,IF(N$19&gt;0,"0",0))</f>
        <v>370</v>
      </c>
      <c r="O9" s="507">
        <f>IF(OR(ｹ.繊維くず!F24&gt;0,ｹ.繊維くず!F24&lt;0),ｹ.繊維くず!F24,IF(O$19&gt;0,"0",0))</f>
        <v>5.9</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238.3</v>
      </c>
      <c r="T9" s="507">
        <f>IF(OR(ｾ.ｶﾞﾗｽ･ｺﾝｸﾘ･陶磁器くず!F24&gt;0,ｾ.ｶﾞﾗｽ･ｺﾝｸﾘ･陶磁器くず!F24&lt;0),ｾ.ｶﾞﾗｽ･ｺﾝｸﾘ･陶磁器くず!F24,IF(T$19&gt;0,"0",0))</f>
        <v>309.2</v>
      </c>
      <c r="U9" s="507">
        <f>IF(OR(ｿ.鉱さい!F24&gt;0,ｿ.鉱さい!F24&lt;0),ｿ.鉱さい!F24,IF(U$19&gt;0,"0",0))</f>
        <v>0</v>
      </c>
      <c r="V9" s="507">
        <f>IF(OR(ﾀ.がれき類!F24&gt;0,ﾀ.がれき類!F24&lt;0),ﾀ.がれき類!F24,IF(V$19&gt;0,"0",0))</f>
        <v>236.7</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184.6</v>
      </c>
      <c r="AA9" s="509">
        <f>IF(SUM(G9:Z9)&gt;0,SUM(G9:Z9),IF(AA$19&gt;0,"0",0))</f>
        <v>1578</v>
      </c>
    </row>
    <row r="10" spans="2:27" ht="24" customHeight="1" x14ac:dyDescent="0.15">
      <c r="B10" s="188" t="s">
        <v>393</v>
      </c>
      <c r="C10" s="939" t="s">
        <v>294</v>
      </c>
      <c r="D10" s="939"/>
      <c r="E10" s="939"/>
      <c r="F10" s="940"/>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167.6</v>
      </c>
      <c r="M14" s="513">
        <f>IF(OR(ｷ.紙くず!F29&gt;0,ｷ.紙くず!F29&lt;0),ｷ.紙くず!F29,IF(M$19&gt;0,"0",0))</f>
        <v>65.7</v>
      </c>
      <c r="N14" s="513">
        <f>IF(OR(ｸ.木くず!F29&gt;0,ｸ.木くず!F29&lt;0),ｸ.木くず!F29,IF(N$19&gt;0,"0",0))</f>
        <v>370</v>
      </c>
      <c r="O14" s="513">
        <f>IF(OR(ｹ.繊維くず!F29&gt;0,ｹ.繊維くず!F29&lt;0),ｹ.繊維くず!F29,IF(O$19&gt;0,"0",0))</f>
        <v>5.9</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238.3</v>
      </c>
      <c r="T14" s="513">
        <f>IF(OR(ｾ.ｶﾞﾗｽ･ｺﾝｸﾘ･陶磁器くず!F29&gt;0,ｾ.ｶﾞﾗｽ･ｺﾝｸﾘ･陶磁器くず!F29&lt;0),ｾ.ｶﾞﾗｽ･ｺﾝｸﾘ･陶磁器くず!F29,IF(T$19&gt;0,"0",0))</f>
        <v>309.2</v>
      </c>
      <c r="U14" s="513">
        <f>IF(OR(ｿ.鉱さい!F29&gt;0,ｿ.鉱さい!F29&lt;0),ｿ.鉱さい!F29,IF(U$19&gt;0,"0",0))</f>
        <v>0</v>
      </c>
      <c r="V14" s="513">
        <f>IF(OR(ﾀ.がれき類!F29&gt;0,ﾀ.がれき類!F29&lt;0),ﾀ.がれき類!F29,IF(V$19&gt;0,"0",0))</f>
        <v>236.7</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184.6</v>
      </c>
      <c r="AA14" s="515">
        <f t="shared" si="0"/>
        <v>1578</v>
      </c>
    </row>
    <row r="15" spans="2:27" ht="24" customHeight="1" x14ac:dyDescent="0.15">
      <c r="B15" s="188" t="s">
        <v>228</v>
      </c>
      <c r="C15" s="941" t="s">
        <v>299</v>
      </c>
      <c r="D15" s="941"/>
      <c r="E15" s="941"/>
      <c r="F15" s="942"/>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0.4</v>
      </c>
      <c r="M15" s="513">
        <f>IF(OR(ｷ.紙くず!F30&gt;0,ｷ.紙くず!F30&lt;0),ｷ.紙くず!F30,IF(M$19&gt;0,"0",0))</f>
        <v>2.2999999999999998</v>
      </c>
      <c r="N15" s="513">
        <f>IF(OR(ｸ.木くず!F30&gt;0,ｸ.木くず!F30&lt;0),ｸ.木くず!F30,IF(N$19&gt;0,"0",0))</f>
        <v>3.4</v>
      </c>
      <c r="O15" s="513" t="str">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f>IF(OR(ｾ.ｶﾞﾗｽ･ｺﾝｸﾘ･陶磁器くず!F30&gt;0,ｾ.ｶﾞﾗｽ･ｺﾝｸﾘ･陶磁器くず!F30&lt;0),ｾ.ｶﾞﾗｽ･ｺﾝｸﾘ･陶磁器くず!F30,IF(T$19&gt;0,"0",0))</f>
        <v>9.5</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68.599999999999994</v>
      </c>
      <c r="AA15" s="515">
        <f t="shared" si="0"/>
        <v>84.199999999999989</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167.6</v>
      </c>
      <c r="M16" s="513">
        <f>IF(OR(ｷ.紙くず!F31&gt;0,ｷ.紙くず!F31&lt;0),ｷ.紙くず!F31,IF(M$19&gt;0,"0",0))</f>
        <v>65.7</v>
      </c>
      <c r="N16" s="513">
        <f>IF(OR(ｸ.木くず!F31&gt;0,ｸ.木くず!F31&lt;0),ｸ.木くず!F31,IF(N$19&gt;0,"0",0))</f>
        <v>370</v>
      </c>
      <c r="O16" s="513">
        <f>IF(OR(ｹ.繊維くず!F31&gt;0,ｹ.繊維くず!F31&lt;0),ｹ.繊維くず!F31,IF(O$19&gt;0,"0",0))</f>
        <v>5.9</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238.3</v>
      </c>
      <c r="T16" s="513">
        <f>IF(OR(ｾ.ｶﾞﾗｽ･ｺﾝｸﾘ･陶磁器くず!F31&gt;0,ｾ.ｶﾞﾗｽ･ｺﾝｸﾘ･陶磁器くず!F31&lt;0),ｾ.ｶﾞﾗｽ･ｺﾝｸﾘ･陶磁器くず!F31,IF(T$19&gt;0,"0",0))</f>
        <v>309.2</v>
      </c>
      <c r="U16" s="513">
        <f>IF(OR(ｿ.鉱さい!F31&gt;0,ｿ.鉱さい!F31&lt;0),ｿ.鉱さい!F31,IF(U$19&gt;0,"0",0))</f>
        <v>0</v>
      </c>
      <c r="V16" s="513">
        <f>IF(OR(ﾀ.がれき類!F31&gt;0,ﾀ.がれき類!F31&lt;0),ﾀ.がれき類!F31,IF(V$19&gt;0,"0",0))</f>
        <v>236.7</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184.6</v>
      </c>
      <c r="AA16" s="515">
        <f t="shared" si="0"/>
        <v>1578</v>
      </c>
    </row>
    <row r="17" spans="2:27" ht="24" customHeight="1" x14ac:dyDescent="0.15">
      <c r="B17" s="188"/>
      <c r="C17" s="941" t="s">
        <v>408</v>
      </c>
      <c r="D17" s="941"/>
      <c r="E17" s="941"/>
      <c r="F17" s="942"/>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0</v>
      </c>
      <c r="I19" s="519">
        <f t="shared" si="1"/>
        <v>0</v>
      </c>
      <c r="J19" s="519">
        <f t="shared" si="1"/>
        <v>0</v>
      </c>
      <c r="K19" s="519">
        <f t="shared" si="1"/>
        <v>0</v>
      </c>
      <c r="L19" s="519">
        <f t="shared" si="1"/>
        <v>180</v>
      </c>
      <c r="M19" s="519">
        <f t="shared" si="1"/>
        <v>70</v>
      </c>
      <c r="N19" s="519">
        <f t="shared" si="1"/>
        <v>400</v>
      </c>
      <c r="O19" s="519">
        <f t="shared" si="1"/>
        <v>10</v>
      </c>
      <c r="P19" s="519">
        <f t="shared" si="1"/>
        <v>0</v>
      </c>
      <c r="Q19" s="519">
        <f t="shared" si="1"/>
        <v>0</v>
      </c>
      <c r="R19" s="519">
        <f t="shared" si="1"/>
        <v>0</v>
      </c>
      <c r="S19" s="519">
        <f t="shared" si="1"/>
        <v>250</v>
      </c>
      <c r="T19" s="519">
        <f t="shared" si="1"/>
        <v>380</v>
      </c>
      <c r="U19" s="519">
        <f t="shared" si="1"/>
        <v>0</v>
      </c>
      <c r="V19" s="519">
        <f t="shared" si="1"/>
        <v>250</v>
      </c>
      <c r="W19" s="519">
        <f t="shared" si="1"/>
        <v>0</v>
      </c>
      <c r="X19" s="519">
        <f t="shared" si="1"/>
        <v>0</v>
      </c>
      <c r="Y19" s="519">
        <f t="shared" si="1"/>
        <v>0</v>
      </c>
      <c r="Z19" s="520">
        <f t="shared" si="1"/>
        <v>200</v>
      </c>
      <c r="AA19" s="521">
        <f t="shared" ref="AA19:AA25" si="2">SUM(G19:Z19)</f>
        <v>1740</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0</v>
      </c>
      <c r="I37" s="554">
        <f t="shared" si="8"/>
        <v>0</v>
      </c>
      <c r="J37" s="554">
        <f t="shared" si="8"/>
        <v>0</v>
      </c>
      <c r="K37" s="554">
        <f t="shared" si="8"/>
        <v>0</v>
      </c>
      <c r="L37" s="554">
        <f t="shared" si="8"/>
        <v>180</v>
      </c>
      <c r="M37" s="554">
        <f t="shared" si="8"/>
        <v>70</v>
      </c>
      <c r="N37" s="554">
        <f t="shared" si="8"/>
        <v>400</v>
      </c>
      <c r="O37" s="554">
        <f t="shared" si="8"/>
        <v>10</v>
      </c>
      <c r="P37" s="554">
        <f t="shared" si="8"/>
        <v>0</v>
      </c>
      <c r="Q37" s="554">
        <f t="shared" si="8"/>
        <v>0</v>
      </c>
      <c r="R37" s="554">
        <f t="shared" si="8"/>
        <v>0</v>
      </c>
      <c r="S37" s="554">
        <f t="shared" si="8"/>
        <v>250</v>
      </c>
      <c r="T37" s="554">
        <f t="shared" si="8"/>
        <v>380</v>
      </c>
      <c r="U37" s="554">
        <f t="shared" si="8"/>
        <v>0</v>
      </c>
      <c r="V37" s="554">
        <f t="shared" si="8"/>
        <v>250</v>
      </c>
      <c r="W37" s="554">
        <f t="shared" si="8"/>
        <v>0</v>
      </c>
      <c r="X37" s="554">
        <f t="shared" si="8"/>
        <v>0</v>
      </c>
      <c r="Y37" s="554">
        <f t="shared" si="8"/>
        <v>0</v>
      </c>
      <c r="Z37" s="555">
        <f t="shared" si="8"/>
        <v>200</v>
      </c>
      <c r="AA37" s="556">
        <f t="shared" si="4"/>
        <v>1740</v>
      </c>
    </row>
    <row r="38" spans="2:27" ht="24" customHeight="1" x14ac:dyDescent="0.15">
      <c r="B38" s="186"/>
      <c r="C38" s="972"/>
      <c r="D38" s="247"/>
      <c r="E38" s="245" t="s">
        <v>319</v>
      </c>
      <c r="F38" s="585"/>
      <c r="G38" s="545">
        <f t="shared" ref="G38:Z38" si="9">SUM(G39:G41)</f>
        <v>0</v>
      </c>
      <c r="H38" s="545">
        <f t="shared" si="9"/>
        <v>0</v>
      </c>
      <c r="I38" s="545">
        <f t="shared" si="9"/>
        <v>0</v>
      </c>
      <c r="J38" s="545">
        <f t="shared" si="9"/>
        <v>0</v>
      </c>
      <c r="K38" s="545">
        <f t="shared" si="9"/>
        <v>0</v>
      </c>
      <c r="L38" s="545">
        <f t="shared" si="9"/>
        <v>180</v>
      </c>
      <c r="M38" s="545">
        <f t="shared" si="9"/>
        <v>70</v>
      </c>
      <c r="N38" s="545">
        <f t="shared" si="9"/>
        <v>400</v>
      </c>
      <c r="O38" s="545">
        <f t="shared" si="9"/>
        <v>10</v>
      </c>
      <c r="P38" s="545">
        <f t="shared" si="9"/>
        <v>0</v>
      </c>
      <c r="Q38" s="545">
        <f t="shared" si="9"/>
        <v>0</v>
      </c>
      <c r="R38" s="545">
        <f t="shared" si="9"/>
        <v>0</v>
      </c>
      <c r="S38" s="545">
        <f t="shared" si="9"/>
        <v>250</v>
      </c>
      <c r="T38" s="545">
        <f t="shared" si="9"/>
        <v>380</v>
      </c>
      <c r="U38" s="545">
        <f t="shared" si="9"/>
        <v>0</v>
      </c>
      <c r="V38" s="545">
        <f t="shared" si="9"/>
        <v>250</v>
      </c>
      <c r="W38" s="545">
        <f t="shared" si="9"/>
        <v>0</v>
      </c>
      <c r="X38" s="545">
        <f t="shared" si="9"/>
        <v>0</v>
      </c>
      <c r="Y38" s="545">
        <f t="shared" si="9"/>
        <v>0</v>
      </c>
      <c r="Z38" s="546">
        <f t="shared" si="9"/>
        <v>200</v>
      </c>
      <c r="AA38" s="547">
        <f t="shared" si="4"/>
        <v>1740</v>
      </c>
    </row>
    <row r="39" spans="2:27" ht="24" customHeight="1" x14ac:dyDescent="0.15">
      <c r="B39" s="186"/>
      <c r="C39" s="972"/>
      <c r="D39" s="248"/>
      <c r="E39" s="243"/>
      <c r="F39" s="241" t="s">
        <v>233</v>
      </c>
      <c r="G39" s="548">
        <f>+ｱ.燃え殻!$Z$28</f>
        <v>0</v>
      </c>
      <c r="H39" s="548">
        <f>+ｲ.汚泥!$Z$28</f>
        <v>0</v>
      </c>
      <c r="I39" s="548">
        <f>+ｳ.廃油!$Z$28</f>
        <v>0</v>
      </c>
      <c r="J39" s="548">
        <f>+ｴ.廃酸!$Z$28</f>
        <v>0</v>
      </c>
      <c r="K39" s="548">
        <f>+ｵ.廃ｱﾙｶﾘ!$Z$28</f>
        <v>0</v>
      </c>
      <c r="L39" s="548">
        <f>+ｶ.廃ﾌﾟﾗ類!$Z$28</f>
        <v>180</v>
      </c>
      <c r="M39" s="548">
        <f>+ｷ.紙くず!$Z$28</f>
        <v>70</v>
      </c>
      <c r="N39" s="548">
        <f>+ｸ.木くず!$Z$28</f>
        <v>400</v>
      </c>
      <c r="O39" s="548">
        <f>+ｹ.繊維くず!$Z$28</f>
        <v>10</v>
      </c>
      <c r="P39" s="548">
        <f>+ｺ.動植物性残さ!$Z$28</f>
        <v>0</v>
      </c>
      <c r="Q39" s="548">
        <f>+ｻ.動物系固形不要物!$Z$28</f>
        <v>0</v>
      </c>
      <c r="R39" s="548">
        <f>+ｼ.ｺﾞﾑくず!$Z$28</f>
        <v>0</v>
      </c>
      <c r="S39" s="548">
        <f>+ｽ.金属くず!$Z$28</f>
        <v>250</v>
      </c>
      <c r="T39" s="548">
        <f>+ｾ.ｶﾞﾗｽ･ｺﾝｸﾘ･陶磁器くず!$Z$28</f>
        <v>380</v>
      </c>
      <c r="U39" s="548">
        <f>+ｿ.鉱さい!$Z$28</f>
        <v>0</v>
      </c>
      <c r="V39" s="548">
        <f>+ﾀ.がれき類!$Z$28</f>
        <v>250</v>
      </c>
      <c r="W39" s="548">
        <f>+ﾁ.動物のふん尿!$Z$28</f>
        <v>0</v>
      </c>
      <c r="X39" s="548">
        <f>+ﾂ.動物の死体!$Z$28</f>
        <v>0</v>
      </c>
      <c r="Y39" s="548">
        <f>+ﾃ.ばいじん!$Z$28</f>
        <v>0</v>
      </c>
      <c r="Z39" s="549">
        <f>+ﾄ.混合廃棄物その他!$Z$28</f>
        <v>200</v>
      </c>
      <c r="AA39" s="550">
        <f t="shared" si="4"/>
        <v>1740</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0</v>
      </c>
      <c r="I43" s="557">
        <f>+ｳ.廃油!$AK$27</f>
        <v>0</v>
      </c>
      <c r="J43" s="557">
        <f>+ｴ.廃酸!$AK$27</f>
        <v>0</v>
      </c>
      <c r="K43" s="557">
        <f>+ｵ.廃ｱﾙｶﾘ!$AK$27</f>
        <v>0</v>
      </c>
      <c r="L43" s="557">
        <f>+ｶ.廃ﾌﾟﾗ類!$AK$27</f>
        <v>180</v>
      </c>
      <c r="M43" s="557">
        <f>+ｷ.紙くず!$AK$27</f>
        <v>70</v>
      </c>
      <c r="N43" s="557">
        <f>+ｸ.木くず!$AK$27</f>
        <v>400</v>
      </c>
      <c r="O43" s="557">
        <f>+ｹ.繊維くず!$AK$27</f>
        <v>10</v>
      </c>
      <c r="P43" s="557">
        <f>+ｺ.動植物性残さ!$AK$27</f>
        <v>0</v>
      </c>
      <c r="Q43" s="557">
        <f>+ｻ.動物系固形不要物!$AK$27</f>
        <v>0</v>
      </c>
      <c r="R43" s="557">
        <f>+ｼ.ｺﾞﾑくず!$AK$27</f>
        <v>0</v>
      </c>
      <c r="S43" s="557">
        <f>+ｽ.金属くず!$AK$27</f>
        <v>250</v>
      </c>
      <c r="T43" s="557">
        <f>+ｾ.ｶﾞﾗｽ･ｺﾝｸﾘ･陶磁器くず!$AK$27</f>
        <v>380</v>
      </c>
      <c r="U43" s="557">
        <f>+ｿ.鉱さい!$AK$27</f>
        <v>0</v>
      </c>
      <c r="V43" s="557">
        <f>+ﾀ.がれき類!$AK$27</f>
        <v>250</v>
      </c>
      <c r="W43" s="557">
        <f>+ﾁ.動物のふん尿!$AK$27</f>
        <v>0</v>
      </c>
      <c r="X43" s="557">
        <f>+ﾂ.動物の死体!$AK$27</f>
        <v>0</v>
      </c>
      <c r="Y43" s="557">
        <f>+ﾃ.ばいじん!$AK$27</f>
        <v>0</v>
      </c>
      <c r="Z43" s="558">
        <f>+ﾄ.混合廃棄物その他!$AK$27</f>
        <v>200</v>
      </c>
      <c r="AA43" s="559">
        <f t="shared" si="4"/>
        <v>1740</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10</v>
      </c>
      <c r="M44" s="560">
        <f>+ｷ.紙くず!$AK$30</f>
        <v>5</v>
      </c>
      <c r="N44" s="560">
        <f>+ｸ.木くず!$AK$30</f>
        <v>10</v>
      </c>
      <c r="O44" s="560">
        <f>+ｹ.繊維くず!$AK$30</f>
        <v>1</v>
      </c>
      <c r="P44" s="560">
        <f>+ｺ.動植物性残さ!$AK$30</f>
        <v>0</v>
      </c>
      <c r="Q44" s="560">
        <f>+ｻ.動物系固形不要物!$AK$30</f>
        <v>0</v>
      </c>
      <c r="R44" s="560">
        <f>+ｼ.ｺﾞﾑくず!$AK$30</f>
        <v>0</v>
      </c>
      <c r="S44" s="560">
        <f>+ｽ.金属くず!$AK$30</f>
        <v>10</v>
      </c>
      <c r="T44" s="560">
        <f>+ｾ.ｶﾞﾗｽ･ｺﾝｸﾘ･陶磁器くず!$AK$30</f>
        <v>10</v>
      </c>
      <c r="U44" s="560">
        <f>+ｿ.鉱さい!$AK$30</f>
        <v>0</v>
      </c>
      <c r="V44" s="560">
        <f>+ﾀ.がれき類!$AK$30</f>
        <v>25</v>
      </c>
      <c r="W44" s="560">
        <f>+ﾁ.動物のふん尿!$AK$30</f>
        <v>0</v>
      </c>
      <c r="X44" s="560">
        <f>+ﾂ.動物の死体!$AK$30</f>
        <v>0</v>
      </c>
      <c r="Y44" s="560">
        <f>+ﾃ.ばいじん!$AK$30</f>
        <v>0</v>
      </c>
      <c r="Z44" s="561">
        <f>+ﾄ.混合廃棄物その他!$AK$30</f>
        <v>80</v>
      </c>
      <c r="AA44" s="562">
        <f t="shared" si="4"/>
        <v>151</v>
      </c>
    </row>
    <row r="45" spans="2:27" ht="24" customHeight="1" x14ac:dyDescent="0.15">
      <c r="B45" s="186"/>
      <c r="C45" s="193"/>
      <c r="D45" s="584" t="s">
        <v>190</v>
      </c>
      <c r="E45" s="962" t="s">
        <v>237</v>
      </c>
      <c r="F45" s="963"/>
      <c r="G45" s="563">
        <f>+ｱ.燃え殻!$AR$24</f>
        <v>0</v>
      </c>
      <c r="H45" s="563">
        <f>+ｲ.汚泥!$AR$24</f>
        <v>0</v>
      </c>
      <c r="I45" s="563">
        <f>+ｳ.廃油!$AR$24</f>
        <v>0</v>
      </c>
      <c r="J45" s="563">
        <f>+ｴ.廃酸!$AR$24</f>
        <v>0</v>
      </c>
      <c r="K45" s="563">
        <f>+ｵ.廃ｱﾙｶﾘ!$AR$24</f>
        <v>0</v>
      </c>
      <c r="L45" s="563">
        <f>+ｶ.廃ﾌﾟﾗ類!$AR$24</f>
        <v>180</v>
      </c>
      <c r="M45" s="563">
        <f>+ｷ.紙くず!$AR$24</f>
        <v>70</v>
      </c>
      <c r="N45" s="563">
        <f>+ｸ.木くず!$AR$24</f>
        <v>400</v>
      </c>
      <c r="O45" s="563">
        <f>+ｹ.繊維くず!$AR$24</f>
        <v>10</v>
      </c>
      <c r="P45" s="563">
        <f>+ｺ.動植物性残さ!$AR$24</f>
        <v>0</v>
      </c>
      <c r="Q45" s="563">
        <f>+ｻ.動物系固形不要物!$AR$24</f>
        <v>0</v>
      </c>
      <c r="R45" s="563">
        <f>+ｼ.ｺﾞﾑくず!$AR$24</f>
        <v>0</v>
      </c>
      <c r="S45" s="563">
        <f>+ｽ.金属くず!$AR$24</f>
        <v>250</v>
      </c>
      <c r="T45" s="563">
        <f>+ｾ.ｶﾞﾗｽ･ｺﾝｸﾘ･陶磁器くず!$AR$24</f>
        <v>380</v>
      </c>
      <c r="U45" s="563">
        <f>+ｿ.鉱さい!$AR$24</f>
        <v>0</v>
      </c>
      <c r="V45" s="563">
        <f>+ﾀ.がれき類!$AR$24</f>
        <v>250</v>
      </c>
      <c r="W45" s="563">
        <f>+ﾁ.動物のふん尿!$AR$24</f>
        <v>0</v>
      </c>
      <c r="X45" s="563">
        <f>+ﾂ.動物の死体!$AR$24</f>
        <v>0</v>
      </c>
      <c r="Y45" s="563">
        <f>+ﾃ.ばいじん!$AR$24</f>
        <v>0</v>
      </c>
      <c r="Z45" s="564">
        <f>+ﾄ.混合廃棄物その他!$AR$24</f>
        <v>200</v>
      </c>
      <c r="AA45" s="565">
        <f t="shared" si="4"/>
        <v>1740</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v>
      </c>
      <c r="J55" s="634">
        <f t="shared" si="10"/>
        <v>0</v>
      </c>
      <c r="K55" s="634">
        <f t="shared" si="10"/>
        <v>0</v>
      </c>
      <c r="L55" s="634">
        <f t="shared" si="10"/>
        <v>347.6</v>
      </c>
      <c r="M55" s="634">
        <f t="shared" si="10"/>
        <v>135.69999999999999</v>
      </c>
      <c r="N55" s="634">
        <f t="shared" si="10"/>
        <v>770</v>
      </c>
      <c r="O55" s="634">
        <f t="shared" si="10"/>
        <v>15.9</v>
      </c>
      <c r="P55" s="634">
        <f t="shared" si="10"/>
        <v>0</v>
      </c>
      <c r="Q55" s="634">
        <f t="shared" si="10"/>
        <v>0</v>
      </c>
      <c r="R55" s="634">
        <f t="shared" si="10"/>
        <v>0</v>
      </c>
      <c r="S55" s="634">
        <f t="shared" si="10"/>
        <v>488.3</v>
      </c>
      <c r="T55" s="634">
        <f t="shared" si="10"/>
        <v>689.2</v>
      </c>
      <c r="U55" s="634">
        <f t="shared" si="10"/>
        <v>0</v>
      </c>
      <c r="V55" s="634">
        <f t="shared" si="10"/>
        <v>486.7</v>
      </c>
      <c r="W55" s="634">
        <f t="shared" si="10"/>
        <v>0</v>
      </c>
      <c r="X55" s="634">
        <f t="shared" si="10"/>
        <v>0</v>
      </c>
      <c r="Y55" s="634">
        <f t="shared" si="10"/>
        <v>0</v>
      </c>
      <c r="Z55" s="634">
        <f t="shared" si="10"/>
        <v>384.6</v>
      </c>
      <c r="AA55" s="633">
        <f>+AA9+AA19+AA20</f>
        <v>3318</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22日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東京都杉並区高井戸東２－４－５</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ミサワリフォーム株式会社
代表取締役　清水　聡</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03-5344-7514</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ミサワリフォーム株式会社　神奈川支社</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2885</v>
      </c>
      <c r="Q25" s="1086"/>
      <c r="R25" s="1086"/>
      <c r="S25" s="1086"/>
      <c r="T25" s="1086"/>
      <c r="U25" s="1087"/>
    </row>
    <row r="26" spans="1:22" ht="26.25" customHeight="1" x14ac:dyDescent="0.15">
      <c r="C26" s="1099" t="s">
        <v>11</v>
      </c>
      <c r="D26" s="1100"/>
      <c r="E26" s="1101"/>
      <c r="F26" s="1118" t="str">
        <f>+表紙!F50</f>
        <v>神奈川県横浜市戸塚区川上町９０－６　東戸塚ウエストビル４階</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06　総合工事業　（0661　建築リフォーム工事業）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5455</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137</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1578</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現場での分別、端材の排出量の減量</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1740</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同上の継続</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廃プラスチック類、金属くず、ガラス陶磁器くず、がれき類（コンクリート片、アスファルト、その他）、石綿含有産業廃棄物、紙くず、木くず、繊維くず、建設混合廃棄物、廃蛍光ランプの分別を実施
分別に関する下請への指導を実施</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入場者教育の中で分別に関する指導を行う</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自ら再生利用は行っていない</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今後も自ら再生利用を行う予定はない</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自ら中間処理は行っていない</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今後も自ら中間処理を行う予定はない</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自ら埋立処分又は海洋投入処分は行っていない</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今後も自ら埋立処分又は海洋投入処分を行う予定はない</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1578</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84.199999999999989</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1578</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xml:space="preserve">
委託業者との間で全社共通運用を作成し、それに基づき委託を行っている</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1740</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151</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1740</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xml:space="preserve">
分別の徹底により排出量を減らすよう、社内・下請けの双方に指導を行う</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180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167.6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180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180</v>
      </c>
      <c r="P27" s="881"/>
      <c r="Q27" s="881"/>
      <c r="R27" s="881"/>
      <c r="S27" s="59" t="s">
        <v>38</v>
      </c>
      <c r="T27" s="80"/>
      <c r="U27" s="80"/>
      <c r="X27" s="78" t="s">
        <v>39</v>
      </c>
      <c r="Y27" s="81"/>
      <c r="AG27" s="68"/>
      <c r="AH27" s="68"/>
      <c r="AI27" s="68"/>
      <c r="AJ27" s="68"/>
      <c r="AK27" s="831">
        <f>+AG18+O27</f>
        <v>180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180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167.6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0.4</v>
      </c>
      <c r="G30" s="837"/>
      <c r="H30" s="234" t="s">
        <v>198</v>
      </c>
      <c r="L30" s="845"/>
      <c r="O30" s="71"/>
      <c r="Q30" s="847">
        <f>+ROUND(Z28,1)+ROUND(Z29,1)+ROUND(Z30,1)</f>
        <v>180</v>
      </c>
      <c r="R30" s="881"/>
      <c r="S30" s="881"/>
      <c r="T30" s="881"/>
      <c r="U30" s="59" t="s">
        <v>16</v>
      </c>
      <c r="X30" s="889" t="s">
        <v>186</v>
      </c>
      <c r="Y30" s="890"/>
      <c r="Z30" s="833"/>
      <c r="AA30" s="834"/>
      <c r="AB30" s="834"/>
      <c r="AC30" s="834"/>
      <c r="AD30" s="834"/>
      <c r="AE30" s="59" t="s">
        <v>13</v>
      </c>
      <c r="AK30" s="818">
        <v>10</v>
      </c>
      <c r="AL30" s="819"/>
      <c r="AM30" s="819"/>
      <c r="AN30" s="819"/>
      <c r="AO30" s="67" t="s">
        <v>13</v>
      </c>
      <c r="AR30" s="830"/>
      <c r="AS30" s="827"/>
      <c r="AT30" s="827"/>
      <c r="AU30" s="828"/>
    </row>
    <row r="31" spans="2:48" ht="27" customHeight="1" thickTop="1" thickBot="1" x14ac:dyDescent="0.2">
      <c r="B31" s="853" t="s">
        <v>375</v>
      </c>
      <c r="C31" s="842"/>
      <c r="D31" s="842"/>
      <c r="E31" s="843"/>
      <c r="F31" s="836">
        <v>167.6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70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65.7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70</v>
      </c>
      <c r="P27" s="881"/>
      <c r="Q27" s="881"/>
      <c r="R27" s="881"/>
      <c r="S27" s="59" t="s">
        <v>38</v>
      </c>
      <c r="T27" s="80"/>
      <c r="U27" s="80"/>
      <c r="X27" s="78" t="s">
        <v>39</v>
      </c>
      <c r="Y27" s="81"/>
      <c r="AG27" s="68"/>
      <c r="AH27" s="68"/>
      <c r="AI27" s="68"/>
      <c r="AJ27" s="68"/>
      <c r="AK27" s="831">
        <f>+AG18+O27</f>
        <v>70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70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65.7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2.2999999999999998</v>
      </c>
      <c r="G30" s="837"/>
      <c r="H30" s="234" t="s">
        <v>198</v>
      </c>
      <c r="L30" s="845"/>
      <c r="O30" s="71"/>
      <c r="Q30" s="847">
        <f>+ROUND(Z28,1)+ROUND(Z29,1)+ROUND(Z30,1)</f>
        <v>70</v>
      </c>
      <c r="R30" s="881"/>
      <c r="S30" s="881"/>
      <c r="T30" s="881"/>
      <c r="U30" s="59" t="s">
        <v>16</v>
      </c>
      <c r="X30" s="889" t="s">
        <v>186</v>
      </c>
      <c r="Y30" s="890"/>
      <c r="Z30" s="833"/>
      <c r="AA30" s="834"/>
      <c r="AB30" s="834"/>
      <c r="AC30" s="834"/>
      <c r="AD30" s="834"/>
      <c r="AE30" s="59" t="s">
        <v>13</v>
      </c>
      <c r="AK30" s="818">
        <v>5</v>
      </c>
      <c r="AL30" s="819"/>
      <c r="AM30" s="819"/>
      <c r="AN30" s="819"/>
      <c r="AO30" s="67" t="s">
        <v>13</v>
      </c>
      <c r="AR30" s="830"/>
      <c r="AS30" s="827"/>
      <c r="AT30" s="827"/>
      <c r="AU30" s="828"/>
    </row>
    <row r="31" spans="2:48" ht="27" customHeight="1" thickTop="1" thickBot="1" x14ac:dyDescent="0.2">
      <c r="B31" s="853" t="s">
        <v>375</v>
      </c>
      <c r="C31" s="842"/>
      <c r="D31" s="842"/>
      <c r="E31" s="843"/>
      <c r="F31" s="836">
        <v>65.7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1" workbookViewId="0">
      <selection activeCell="AK31" sqref="AK31:AP3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ミサワリフォーム株式会社　神奈川支社</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400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370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400</v>
      </c>
      <c r="P27" s="881"/>
      <c r="Q27" s="881"/>
      <c r="R27" s="881"/>
      <c r="S27" s="59" t="s">
        <v>38</v>
      </c>
      <c r="T27" s="80"/>
      <c r="U27" s="80"/>
      <c r="X27" s="78" t="s">
        <v>39</v>
      </c>
      <c r="Y27" s="81"/>
      <c r="AG27" s="68"/>
      <c r="AH27" s="68"/>
      <c r="AI27" s="68"/>
      <c r="AJ27" s="68"/>
      <c r="AK27" s="831">
        <f>+AG18+O27</f>
        <v>400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370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3.4</v>
      </c>
      <c r="G30" s="837"/>
      <c r="H30" s="234" t="s">
        <v>198</v>
      </c>
      <c r="L30" s="845"/>
      <c r="O30" s="71"/>
      <c r="Q30" s="847">
        <f>+ROUND(Z28,1)+ROUND(Z29,1)+ROUND(Z30,1)</f>
        <v>400</v>
      </c>
      <c r="R30" s="881"/>
      <c r="S30" s="881"/>
      <c r="T30" s="881"/>
      <c r="U30" s="59" t="s">
        <v>16</v>
      </c>
      <c r="X30" s="889" t="s">
        <v>186</v>
      </c>
      <c r="Y30" s="890"/>
      <c r="Z30" s="833"/>
      <c r="AA30" s="834"/>
      <c r="AB30" s="834"/>
      <c r="AC30" s="834"/>
      <c r="AD30" s="834"/>
      <c r="AE30" s="59" t="s">
        <v>13</v>
      </c>
      <c r="AK30" s="818">
        <v>10</v>
      </c>
      <c r="AL30" s="819"/>
      <c r="AM30" s="819"/>
      <c r="AN30" s="819"/>
      <c r="AO30" s="67" t="s">
        <v>13</v>
      </c>
      <c r="AR30" s="830"/>
      <c r="AS30" s="827"/>
      <c r="AT30" s="827"/>
      <c r="AU30" s="828"/>
    </row>
    <row r="31" spans="2:48" ht="27" customHeight="1" thickTop="1" thickBot="1" x14ac:dyDescent="0.2">
      <c r="B31" s="853" t="s">
        <v>375</v>
      </c>
      <c r="C31" s="842"/>
      <c r="D31" s="842"/>
      <c r="E31" s="843"/>
      <c r="F31" s="836">
        <v>370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2025-06-22T09:10:43Z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