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FD0371D9-035D-48A7-9A1D-1EEE6607DDE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930" yWindow="1290" windowWidth="14535" windowHeight="124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K31" i="75" s="1"/>
  <c r="I52" i="94" s="1"/>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<sst xmlns="http://schemas.openxmlformats.org/spreadsheetml/2006/main" count="3175" uniqueCount="460">
  <si>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</si>
  <si>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</si>
  <si>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</si>
  <si>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</si>
  <si>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</si>
  <si>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</si>
  <si>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</si>
  <si>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</si>
  <si>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</si>
  <si>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</si>
  <si>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</si>
  <si>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</si>
  <si>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</si>
  <si>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</si>
  <si>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</si>
  <si>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</si>
  <si>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</si>
  <si>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</si>
  <si>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</si>
  <si>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</si>
  <si>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</si>
  <si>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</si>
  <si>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</si>
  <si>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</si>
  <si>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</si>
  <si>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</si>
  <si>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</si>
  <si>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</si>
  <si>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</si>
  <si>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</si>
  <si>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</si>
  <si>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</si>
  <si>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</si>
  <si>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</si>
  <si>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</si>
  <si>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</si>
  <si>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</si>
  <si>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</si>
  <si>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</si>
  <si>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</si>
  <si>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</si>
  <si>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</si>
  <si>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</si>
  <si>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</si>
  <si>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</si>
  <si>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</si>
  <si>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</si>
  <si>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</si>
  <si>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</si>
  <si>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</si>
  <si>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</si>
  <si>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</si>
  <si>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</si>
  <si>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</si>
  <si>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</si>
  <si>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</si>
  <si>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</si>
  <si>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</si>
  <si>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</si>
  <si>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</si>
  <si>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</si>
  <si>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</si>
  <si>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</si>
  <si>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</si>
  <si>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</si>
  <si>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</si>
  <si>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</si>
  <si>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</si>
  <si>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</si>
  <si>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</si>
  <si>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</si>
  <si>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</si>
  <si>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</si>
  <si>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</si>
  <si>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</si>
  <si>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</si>
  <si>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</si>
  <si>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</si>
  <si>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</si>
  <si>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</si>
  <si>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</si>
  <si>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</si>
  <si>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</si>
  <si>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</si>
  <si>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</si>
  <si>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</si>
  <si>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</si>
  <si>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</si>
  <si>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</si>
  <si>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</si>
  <si>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</si>
  <si>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</si>
  <si>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</si>
  <si>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</si>
  <si>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</si>
  <si>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</si>
  <si>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</si>
  <si>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</si>
  <si>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</si>
  <si>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</si>
  <si>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</si>
  <si>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</si>
  <si>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</si>
  <si>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</si>
  <si>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</si>
  <si>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</si>
  <si>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</si>
  <si>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</si>
  <si>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</si>
  <si>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</si>
  <si>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</si>
  <si>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</si>
  <si>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</si>
  <si>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</si>
  <si>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</si>
  <si>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</si>
  <si>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</si>
  <si>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</si>
  <si>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</si>
  <si>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</si>
  <si>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</si>
  <si>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</si>
  <si>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</si>
  <si>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</si>
  <si>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</si>
  <si>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</si>
  <si>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</si>
  <si>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</si>
  <si>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</si>
  <si>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</si>
  <si>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</si>
  <si>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</si>
  <si>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</si>
  <si>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</si>
  <si>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</si>
  <si>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</si>
  <si>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</si>
  <si>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</si>
  <si>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</si>
  <si>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</si>
  <si>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</si>
  <si>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</si>
  <si>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</si>
  <si>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</si>
  <si>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</si>
  <si>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</si>
  <si>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</si>
  <si>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</si>
  <si>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</si>
  <si>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</si>
  <si>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</si>
  <si>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</si>
  <si>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</si>
  <si>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</si>
  <si>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</si>
  <si>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</si>
  <si>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</si>
  <si>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</si>
  <si>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</si>
  <si>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</si>
  <si>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</si>
  <si>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</si>
  <si>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</si>
  <si>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</si>
  <si>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</si>
  <si>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</si>
  <si>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</si>
  <si>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</si>
  <si>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</si>
  <si>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</si>
  <si>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</si>
  <si>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</si>
  <si>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</si>
  <si>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</si>
  <si>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</si>
  <si>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</si>
  <si>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</si>
  <si>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</si>
  <si>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</si>
  <si>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</si>
  <si>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</si>
  <si>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</si>
  <si>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</si>
  <si>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</si>
  <si>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</si>
  <si>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</si>
  <si>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</si>
  <si>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</si>
  <si>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</si>
  <si>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</si>
  <si>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</si>
  <si>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</si>
  <si>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</si>
  <si>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</si>
  <si>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</si>
  <si>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</si>
  <si>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</si>
  <si>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</si>
  <si>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</si>
  <si>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</si>
  <si>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</si>
  <si>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</si>
  <si>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</si>
  <si>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</si>
  <si>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</si>
  <si>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</si>
  <si>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</si>
  <si>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</si>
  <si>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</si>
  <si>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</si>
  <si>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</si>
  <si>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</si>
  <si>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</si>
  <si>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</si>
  <si>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</si>
  <si>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</si>
  <si>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</si>
  <si>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</si>
  <si>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</si>
  <si>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</si>
  <si>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</si>
  <si>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</si>
  <si>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</si>
  <si>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</si>
  <si>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</si>
  <si>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</si>
  <si>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</si>
  <si>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</si>
  <si>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</si>
  <si>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</si>
  <si>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</si>
  <si>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</si>
  <si>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</si>
  <si>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</si>
  <si>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</si>
  <si>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</si>
  <si>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</si>
  <si>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</si>
  <si>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</si>
  <si>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</si>
  <si>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</si>
  <si>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</si>
  <si>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</si>
  <si>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</si>
  <si>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</si>
  <si>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</si>
  <si>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</si>
  <si>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</si>
  <si>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</si>
  <si>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</si>
  <si>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</si>
  <si>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</si>
  <si>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</si>
  <si>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</si>
  <si>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</si>
  <si>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</si>
  <si>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</si>
  <si>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</si>
  <si>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</si>
  <si>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</si>
  <si>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</si>
  <si>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</si>
  <si>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</si>
  <si>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</si>
  <si>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</si>
  <si>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</si>
  <si>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</si>
  <si>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</si>
  <si>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</si>
  <si>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</si>
  <si>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</si>
  <si>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</si>
  <si>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</si>
  <si>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</si>
  <si>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</si>
  <si>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</si>
  <si>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</si>
  <si>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</si>
  <si>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</si>
  <si>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</si>
  <si>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</si>
  <si>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</si>
  <si>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</si>
  <si>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</si>
  <si>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</si>
  <si>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</si>
  <si>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</si>
  <si>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</si>
  <si>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</si>
  <si>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</si>
  <si>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</si>
  <si>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</si>
  <si>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</si>
  <si>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</si>
  <si>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</si>
  <si>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</si>
  <si>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</si>
  <si>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</si>
  <si>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</si>
  <si>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</si>
  <si>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</si>
  <si>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</si>
  <si>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</si>
  <si>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</si>
  <si>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</si>
  <si>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</si>
  <si>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</si>
  <si>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</si>
  <si>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</si>
  <si>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</si>
  <si>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</si>
  <si>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</si>
  <si>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</si>
  <si>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</si>
  <si>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</si>
  <si>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</si>
  <si>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</si>
  <si>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</si>
  <si>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</si>
  <si>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</si>
  <si>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</si>
  <si>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</si>
  <si>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</si>
  <si>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</si>
  <si>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</si>
  <si>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</si>
  <si>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</si>
  <si>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</si>
  <si>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</si>
  <si>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</si>
  <si>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</si>
  <si>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</si>
  <si>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</si>
  <si>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</si>
  <si>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</si>
  <si>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</si>
  <si>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</si>
  <si>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</si>
  <si>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</si>
  <si>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</si>
  <si>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</si>
  <si>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</si>
  <si>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</si>
  <si>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</si>
  <si>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</si>
  <si>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</si>
  <si>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</si>
  <si>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</si>
  <si>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</si>
  <si>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</si>
  <si>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</si>
  <si>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</si>
  <si>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</si>
  <si>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</si>
  <si>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</si>
  <si>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</si>
  <si>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</si>
  <si>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</si>
  <si>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</si>
  <si>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</si>
  <si>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</si>
  <si>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</si>
  <si>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</si>
  <si>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</si>
  <si>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</si>
  <si>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</si>
  <si>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</si>
  <si>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</si>
  <si>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</si>
  <si>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</si>
  <si>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</si>
  <si>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</si>
  <si>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</si>
  <si>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</si>
  <si>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</si>
  <si>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</si>
  <si>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</si>
  <si>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</si>
  <si>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</si>
  <si>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</si>
  <si>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</si>
  <si>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</si>
  <si>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</si>
  <si>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</si>
  <si>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</si>
  <si>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</si>
  <si>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</si>
  <si>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</si>
  <si>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</si>
  <si>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</si>
  <si>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</si>
  <si>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</si>
  <si>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</si>
  <si>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</si>
  <si>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</si>
  <si>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</si>
  <si>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</si>
  <si>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</si>
  <si>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</si>
  <si>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</si>
  <si>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</si>
  <si>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</si>
  <si>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</si>
  <si>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</si>
  <si>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</si>
  <si>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</si>
  <si>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</si>
  <si>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</si>
  <si>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</si>
  <si>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</si>
  <si>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</si>
  <si>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</si>
  <si>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</si>
  <si>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</si>
  <si>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</si>
  <si>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</si>
  <si>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</si>
  <si>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</si>
  <si>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</si>
  <si>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</si>
  <si>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</si>
  <si>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</si>
  <si>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</si>
  <si>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</si>
  <si>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</si>
  <si>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</si>
  <si>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</si>
  <si>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</si>
  <si>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</si>
  <si>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</si>
  <si>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</si>
  <si>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</si>
  <si>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</si>
  <si>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</si>
  <si>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</si>
  <si>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</si>
  <si>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</si>
  <si>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</si>
  <si>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</si>
  <si>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</si>
  <si>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</si>
  <si>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</si>
  <si>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</si>
  <si>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</si>
  <si>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</si>
  <si>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</si>
  <si>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東京都北区赤羽西１－７－１
パルロード３　１０階</t>
    <phoneticPr fontId="3"/>
  </si>
  <si>
    <t>川田工業株式会社
取締役建築事業部長　長谷川　春信</t>
    <rPh sb="9" eb="12">
      <t>トリシマリヤク</t>
    </rPh>
    <phoneticPr fontId="3"/>
  </si>
  <si>
    <t>03-6757-7138</t>
    <phoneticPr fontId="3"/>
  </si>
  <si>
    <t>横浜市内各現場</t>
    <rPh sb="0" eb="4">
      <t>ヨコハマシナイ</t>
    </rPh>
    <rPh sb="4" eb="5">
      <t>カク</t>
    </rPh>
    <rPh sb="5" eb="7">
      <t>ゲンバ</t>
    </rPh>
    <phoneticPr fontId="3"/>
  </si>
  <si>
    <t>総合工事業</t>
    <phoneticPr fontId="3"/>
  </si>
  <si>
    <t>川田工業株式会社　建築事業部　横浜市内各所</t>
    <rPh sb="15" eb="19">
      <t>ヨコハマシナイ</t>
    </rPh>
    <rPh sb="19" eb="21">
      <t>カクショ</t>
    </rPh>
    <phoneticPr fontId="3"/>
  </si>
  <si>
    <t>・作業所内分別ヤード確保による混合廃棄物の削減。
・有価物及び専ら物処理の推進（金属、紙屑、廃プラスチック類他）。
・場内天日乾燥による建設汚泥の減容。
・各種余剰材の引き取り。
・梱包材の簡素化（木屑、紙屑、廃プラスチック類他）。</t>
    <phoneticPr fontId="3"/>
  </si>
  <si>
    <t>　　　　　　　　　　　　　　　　　　　　　　　　　　　　　　　　　　　　　　　　　　作業所→作業所長(廃棄物処理責任者)
　　　　　　　　　　　　　　　　　　　　　　　　　　　　　　　　　　　　　　　　　　　↑
建築事業部長→工事統括部長(廃棄物処理統括責任者)→工事部工務課→作業所→作業所長(廃棄物処理責任者)
　　↓　　　　　　　　　↓　　　　　　　　　　　　　　　　　　　　　　　　　　　　　↓
品質環境管理課　　設計部、営業統括部、管理部、安全管理課　　　作業所→作業所長(廃棄物処理責任者)</t>
    <rPh sb="135" eb="137">
      <t>コウム</t>
    </rPh>
    <rPh sb="137" eb="138">
      <t>カ</t>
    </rPh>
    <rPh sb="215" eb="217">
      <t>エイギョウ</t>
    </rPh>
    <rPh sb="217" eb="219">
      <t>トウカツ</t>
    </rPh>
    <rPh sb="219" eb="220">
      <t>ブ</t>
    </rPh>
    <rPh sb="221" eb="223">
      <t>カンリ</t>
    </rPh>
    <rPh sb="223" eb="224">
      <t>ブ</t>
    </rPh>
    <rPh sb="225" eb="227">
      <t>アンゼン</t>
    </rPh>
    <rPh sb="227" eb="229">
      <t>カンリ</t>
    </rPh>
    <rPh sb="229" eb="230">
      <t>カ</t>
    </rPh>
    <phoneticPr fontId="3"/>
  </si>
  <si>
    <t>種類：コンクリート塊、アスファルト塊、その他瓦礫類、金属、
　　　木屑、紙屑、石膏ボード、繊維類、ダンボール、その他。
取組：作業所内状況により、分別ヤードを確保し、分別を行っている</t>
    <phoneticPr fontId="3"/>
  </si>
  <si>
    <t>・作業所内状況により、上記種類の分別を行う。
・また、ｔパック等を利用し、狭小現場においても細かい分別に努める。</t>
    <phoneticPr fontId="3"/>
  </si>
  <si>
    <t>５名</t>
    <rPh sb="1" eb="2">
      <t>メイ</t>
    </rPh>
    <phoneticPr fontId="3"/>
  </si>
  <si>
    <t>委託基準に従って産業廃棄物処理業者を選定し、契約を実施している。</t>
    <phoneticPr fontId="3"/>
  </si>
  <si>
    <t>・処理委託業者は優良認定処理業者も考慮し選定する。
　電子マニフェスト運用業者を選定する。
・有価物及び専ら物処理を推進し、総排出量の低減を図る。</t>
    <phoneticPr fontId="3"/>
  </si>
  <si>
    <t xml:space="preserve">産業廃棄物→産業廃棄物処理業者に委託して種類ごとに処理
ｳ.廃油：油分分離、焼却、焼却溶融
ｶ.廃ﾌﾟﾗ：選別破砕、破砕、圧縮梱包、選別圧縮梱包、溶融
ｸ.木くず：破砕、選別破砕
ｾ.ｶﾞﾗｽ･ｺﾝｸﾘ･陶磁器くず：選別破砕、圧縮梱包、選別圧縮梱包、破砕、破砕分離
ﾀ.がれき類：選別破砕、破砕
ﾄ.混合廃棄物その他：破砕、選別破砕、圧縮梱包、選別圧縮梱包、破砕分離、溶融
中間処理完了後、再資源として利用又は最終処分（埋立等）
</t>
    <rPh sb="150" eb="155">
      <t>コンゴウハイキブツ</t>
    </rPh>
    <rPh sb="157" eb="158">
      <t>タ</t>
    </rPh>
    <rPh sb="159" eb="161">
      <t>ハサイ</t>
    </rPh>
    <rPh sb="162" eb="164">
      <t>センベツ</t>
    </rPh>
    <rPh sb="164" eb="166">
      <t>ハサイ</t>
    </rPh>
    <rPh sb="167" eb="169">
      <t>アッシュク</t>
    </rPh>
    <rPh sb="169" eb="171">
      <t>コンポウ</t>
    </rPh>
    <rPh sb="172" eb="174">
      <t>センベツ</t>
    </rPh>
    <rPh sb="174" eb="176">
      <t>アッシュク</t>
    </rPh>
    <rPh sb="176" eb="178">
      <t>コンポウ</t>
    </rPh>
    <rPh sb="179" eb="181">
      <t>ハサイ</t>
    </rPh>
    <rPh sb="181" eb="183">
      <t>ブンリ</t>
    </rPh>
    <rPh sb="184" eb="186">
      <t>ヨウユウ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</si>
</sst>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4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58" zoomScaleNormal="115" zoomScaleSheetLayoutView="100" workbookViewId="0">
      <selection activeCell="F62" sqref="F62:U72"/>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v>45838</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451</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2875</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649</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456</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459</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5024.3</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452</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5024.3</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452</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454</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455</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5024.3</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5024.3</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t="str">
        <f>+別紙!AA16</f>
        <v>0</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457</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5024.3</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5024.3</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5024.3</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458</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4" workbookViewId="0">
      <selection activeCell="AT35" sqref="AT3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4025.4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4025.4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4025.4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4025.4</v>
      </c>
      <c r="P27" s="718"/>
      <c r="Q27" s="718"/>
      <c r="R27" s="718"/>
      <c r="S27" s="49" t="s">
        <v>38</v>
      </c>
      <c r="T27" s="70"/>
      <c r="U27" s="70"/>
      <c r="X27" s="68" t="s">
        <v>39</v>
      </c>
      <c r="Y27" s="71"/>
      <c r="AG27" s="58"/>
      <c r="AH27" s="58"/>
      <c r="AI27" s="58"/>
      <c r="AJ27" s="58"/>
      <c r="AK27" s="668">
        <f>+AG18+O27</f>
        <v>4025.4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4025.4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4025.4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4025.4</v>
      </c>
      <c r="G30" s="674"/>
      <c r="H30" s="214" t="s">
        <v>198</v>
      </c>
      <c r="L30" s="682"/>
      <c r="O30" s="61"/>
      <c r="Q30" s="684">
        <f>+ROUND(Z28,1)+ROUND(Z29,1)+ROUND(Z30,1)</f>
        <v>4025.4</v>
      </c>
      <c r="R30" s="718"/>
      <c r="S30" s="718"/>
      <c r="T30" s="718"/>
      <c r="U30" s="49" t="s">
        <v>16</v>
      </c>
      <c r="X30" s="726" t="s">
        <v>186</v>
      </c>
      <c r="Y30" s="727"/>
      <c r="Z30" s="670"/>
      <c r="AA30" s="671"/>
      <c r="AB30" s="671"/>
      <c r="AC30" s="671"/>
      <c r="AD30" s="671"/>
      <c r="AE30" s="49" t="s">
        <v>13</v>
      </c>
      <c r="AK30" s="655">
        <v>4025.4</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H30" sqref="H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885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885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885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885</v>
      </c>
      <c r="P27" s="718"/>
      <c r="Q27" s="718"/>
      <c r="R27" s="718"/>
      <c r="S27" s="49" t="s">
        <v>38</v>
      </c>
      <c r="T27" s="70"/>
      <c r="U27" s="70"/>
      <c r="X27" s="68" t="s">
        <v>39</v>
      </c>
      <c r="Y27" s="71"/>
      <c r="AG27" s="58"/>
      <c r="AH27" s="58"/>
      <c r="AI27" s="58"/>
      <c r="AJ27" s="58"/>
      <c r="AK27" s="668">
        <f>+AG18+O27</f>
        <v>885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885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885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885</v>
      </c>
      <c r="G30" s="674"/>
      <c r="H30" s="214" t="s">
        <v>198</v>
      </c>
      <c r="L30" s="682"/>
      <c r="O30" s="61"/>
      <c r="Q30" s="684">
        <f>+ROUND(Z28,1)+ROUND(Z29,1)+ROUND(Z30,1)</f>
        <v>885</v>
      </c>
      <c r="R30" s="718"/>
      <c r="S30" s="718"/>
      <c r="T30" s="718"/>
      <c r="U30" s="49" t="s">
        <v>16</v>
      </c>
      <c r="X30" s="726" t="s">
        <v>186</v>
      </c>
      <c r="Y30" s="727"/>
      <c r="Z30" s="670"/>
      <c r="AA30" s="671"/>
      <c r="AB30" s="671"/>
      <c r="AC30" s="671"/>
      <c r="AD30" s="671"/>
      <c r="AE30" s="49" t="s">
        <v>13</v>
      </c>
      <c r="AK30" s="655">
        <v>885</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R27" zoomScaleNormal="100" workbookViewId="0">
      <selection activeCell="AE32" sqref="AE32:AJ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川田工業株式会社　建築事業部　横浜市内各所</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AJ22" sqref="AJ2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45.5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45.5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45.5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45.5</v>
      </c>
      <c r="P27" s="718"/>
      <c r="Q27" s="718"/>
      <c r="R27" s="718"/>
      <c r="S27" s="49" t="s">
        <v>38</v>
      </c>
      <c r="T27" s="70"/>
      <c r="U27" s="70"/>
      <c r="X27" s="68" t="s">
        <v>39</v>
      </c>
      <c r="Y27" s="71"/>
      <c r="AG27" s="58"/>
      <c r="AH27" s="58"/>
      <c r="AI27" s="58"/>
      <c r="AJ27" s="58"/>
      <c r="AK27" s="668">
        <f>+AG18+O27</f>
        <v>45.5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45.5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45.5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45.5</v>
      </c>
      <c r="G30" s="674"/>
      <c r="H30" s="214" t="s">
        <v>198</v>
      </c>
      <c r="L30" s="682"/>
      <c r="O30" s="61"/>
      <c r="Q30" s="684">
        <f>+ROUND(Z28,1)+ROUND(Z29,1)+ROUND(Z30,1)</f>
        <v>45.5</v>
      </c>
      <c r="R30" s="718"/>
      <c r="S30" s="718"/>
      <c r="T30" s="718"/>
      <c r="U30" s="49" t="s">
        <v>16</v>
      </c>
      <c r="X30" s="726" t="s">
        <v>186</v>
      </c>
      <c r="Y30" s="727"/>
      <c r="Z30" s="670"/>
      <c r="AA30" s="671"/>
      <c r="AB30" s="671"/>
      <c r="AC30" s="671"/>
      <c r="AD30" s="671"/>
      <c r="AE30" s="49" t="s">
        <v>13</v>
      </c>
      <c r="AK30" s="655">
        <v>45.5</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F4" zoomScale="85" zoomScaleNormal="85" workbookViewId="0">
      <selection activeCell="N15" sqref="N15"/>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川田工業株式会社　建築事業部　横浜市内各所</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0.9</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44.4</v>
      </c>
      <c r="M9" s="377">
        <f>IF(OR(ｷ.紙くず!F24&gt;0,ｷ.紙くず!F24&lt;0),ｷ.紙くず!F24,IF(M$19&gt;0,"0",0))</f>
        <v>0</v>
      </c>
      <c r="N9" s="377">
        <f>IF(OR(ｸ.木くず!F24&gt;0,ｸ.木くず!F24&lt;0),ｸ.木くず!F24,IF(N$19&gt;0,"0",0))</f>
        <v>23.1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4025.4</v>
      </c>
      <c r="U9" s="377">
        <f>IF(OR(ｿ.鉱さい!F24&gt;0,ｿ.鉱さい!F24&lt;0),ｿ.鉱さい!F24,IF(U$19&gt;0,"0",0))</f>
        <v>0</v>
      </c>
      <c r="V9" s="377">
        <f>IF(OR(ﾀ.がれき類!F24&gt;0,ﾀ.がれき類!F24&lt;0),ﾀ.がれき類!F24,IF(V$19&gt;0,"0",0))</f>
        <v>885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45.5</v>
      </c>
      <c r="AA9" s="379">
        <f>IF(SUM(G9:Z9)&gt;0,SUM(G9:Z9),IF(AA$19&gt;0,"0",0))</f>
        <v>5024.3</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0.9</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44.4</v>
      </c>
      <c r="M14" s="383">
        <f>IF(OR(ｷ.紙くず!F29&gt;0,ｷ.紙くず!F29&lt;0),ｷ.紙くず!F29,IF(M$19&gt;0,"0",0))</f>
        <v>0</v>
      </c>
      <c r="N14" s="383">
        <f>IF(OR(ｸ.木くず!F29&gt;0,ｸ.木くず!F29&lt;0),ｸ.木くず!F29,IF(N$19&gt;0,"0",0))</f>
        <v>23.1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4025.4</v>
      </c>
      <c r="U14" s="383">
        <f>IF(OR(ｿ.鉱さい!F29&gt;0,ｿ.鉱さい!F29&lt;0),ｿ.鉱さい!F29,IF(U$19&gt;0,"0",0))</f>
        <v>0</v>
      </c>
      <c r="V14" s="383">
        <f>IF(OR(ﾀ.がれき類!F29&gt;0,ﾀ.がれき類!F29&lt;0),ﾀ.がれき類!F29,IF(V$19&gt;0,"0",0))</f>
        <v>885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45.5</v>
      </c>
      <c r="AA14" s="385">
        <f t="shared" si="0"/>
        <v>5024.3</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0.9</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44.4</v>
      </c>
      <c r="M15" s="383">
        <f>IF(OR(ｷ.紙くず!F30&gt;0,ｷ.紙くず!F30&lt;0),ｷ.紙くず!F30,IF(M$19&gt;0,"0",0))</f>
        <v>0</v>
      </c>
      <c r="N15" s="383">
        <f>IF(OR(ｸ.木くず!F30&gt;0,ｸ.木くず!F30&lt;0),ｸ.木くず!F30,IF(N$19&gt;0,"0",0))</f>
        <v>23.1</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4025.4</v>
      </c>
      <c r="U15" s="383">
        <f>IF(OR(ｿ.鉱さい!F30&gt;0,ｿ.鉱さい!F30&lt;0),ｿ.鉱さい!F30,IF(U$19&gt;0,"0",0))</f>
        <v>0</v>
      </c>
      <c r="V15" s="383">
        <f>IF(OR(ﾀ.がれき類!F30&gt;0,ﾀ.がれき類!F30&lt;0),ﾀ.がれき類!F30,IF(V$19&gt;0,"0",0))</f>
        <v>885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45.5</v>
      </c>
      <c r="AA15" s="385">
        <f t="shared" si="0"/>
        <v>5024.3</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t="str">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0.9</v>
      </c>
      <c r="J19" s="389">
        <f t="shared" si="1"/>
        <v>0</v>
      </c>
      <c r="K19" s="389">
        <f t="shared" si="1"/>
        <v>0</v>
      </c>
      <c r="L19" s="389">
        <f t="shared" si="1"/>
        <v>44.4</v>
      </c>
      <c r="M19" s="389">
        <f t="shared" si="1"/>
        <v>0</v>
      </c>
      <c r="N19" s="389">
        <f t="shared" si="1"/>
        <v>23.1</v>
      </c>
      <c r="O19" s="389">
        <f t="shared" si="1"/>
        <v>0</v>
      </c>
      <c r="P19" s="389">
        <f t="shared" si="1"/>
        <v>0</v>
      </c>
      <c r="Q19" s="389">
        <f t="shared" si="1"/>
        <v>0</v>
      </c>
      <c r="R19" s="389">
        <f t="shared" si="1"/>
        <v>0</v>
      </c>
      <c r="S19" s="389">
        <f t="shared" si="1"/>
        <v>0</v>
      </c>
      <c r="T19" s="389">
        <f t="shared" si="1"/>
        <v>4025.4</v>
      </c>
      <c r="U19" s="389">
        <f t="shared" si="1"/>
        <v>0</v>
      </c>
      <c r="V19" s="389">
        <f t="shared" si="1"/>
        <v>885</v>
      </c>
      <c r="W19" s="389">
        <f t="shared" si="1"/>
        <v>0</v>
      </c>
      <c r="X19" s="389">
        <f t="shared" si="1"/>
        <v>0</v>
      </c>
      <c r="Y19" s="389">
        <f t="shared" si="1"/>
        <v>0</v>
      </c>
      <c r="Z19" s="390">
        <f t="shared" si="1"/>
        <v>45.5</v>
      </c>
      <c r="AA19" s="391">
        <f t="shared" ref="AA19:AA25" si="2">SUM(G19:Z19)</f>
        <v>5024.3</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0.9</v>
      </c>
      <c r="J37" s="424">
        <f t="shared" si="8"/>
        <v>0</v>
      </c>
      <c r="K37" s="424">
        <f t="shared" si="8"/>
        <v>0</v>
      </c>
      <c r="L37" s="424">
        <f t="shared" si="8"/>
        <v>44.4</v>
      </c>
      <c r="M37" s="424">
        <f t="shared" si="8"/>
        <v>0</v>
      </c>
      <c r="N37" s="424">
        <f t="shared" si="8"/>
        <v>23.1</v>
      </c>
      <c r="O37" s="424">
        <f t="shared" si="8"/>
        <v>0</v>
      </c>
      <c r="P37" s="424">
        <f t="shared" si="8"/>
        <v>0</v>
      </c>
      <c r="Q37" s="424">
        <f t="shared" si="8"/>
        <v>0</v>
      </c>
      <c r="R37" s="424">
        <f t="shared" si="8"/>
        <v>0</v>
      </c>
      <c r="S37" s="424">
        <f t="shared" si="8"/>
        <v>0</v>
      </c>
      <c r="T37" s="424">
        <f t="shared" si="8"/>
        <v>4025.4</v>
      </c>
      <c r="U37" s="424">
        <f t="shared" si="8"/>
        <v>0</v>
      </c>
      <c r="V37" s="424">
        <f t="shared" si="8"/>
        <v>885</v>
      </c>
      <c r="W37" s="424">
        <f t="shared" si="8"/>
        <v>0</v>
      </c>
      <c r="X37" s="424">
        <f t="shared" si="8"/>
        <v>0</v>
      </c>
      <c r="Y37" s="424">
        <f t="shared" si="8"/>
        <v>0</v>
      </c>
      <c r="Z37" s="425">
        <f t="shared" si="8"/>
        <v>45.5</v>
      </c>
      <c r="AA37" s="426">
        <f t="shared" si="4"/>
        <v>5024.3</v>
      </c>
    </row>
    <row r="38" spans="2:27" ht="24" customHeight="1" x14ac:dyDescent="0.15">
      <c r="B38" s="170"/>
      <c r="C38" s="809"/>
      <c r="D38" s="227"/>
      <c r="E38" s="225" t="s">
        <v>319</v>
      </c>
      <c r="F38" s="443"/>
      <c r="G38" s="415">
        <f t="shared" ref="G38:Z38" si="9">SUM(G39:G41)</f>
        <v>0</v>
      </c>
      <c r="H38" s="415">
        <f t="shared" si="9"/>
        <v>0</v>
      </c>
      <c r="I38" s="415">
        <f t="shared" si="9"/>
        <v>0.9</v>
      </c>
      <c r="J38" s="415">
        <f t="shared" si="9"/>
        <v>0</v>
      </c>
      <c r="K38" s="415">
        <f t="shared" si="9"/>
        <v>0</v>
      </c>
      <c r="L38" s="415">
        <f t="shared" si="9"/>
        <v>44.4</v>
      </c>
      <c r="M38" s="415">
        <f t="shared" si="9"/>
        <v>0</v>
      </c>
      <c r="N38" s="415">
        <f t="shared" si="9"/>
        <v>23.1</v>
      </c>
      <c r="O38" s="415">
        <f t="shared" si="9"/>
        <v>0</v>
      </c>
      <c r="P38" s="415">
        <f t="shared" si="9"/>
        <v>0</v>
      </c>
      <c r="Q38" s="415">
        <f t="shared" si="9"/>
        <v>0</v>
      </c>
      <c r="R38" s="415">
        <f t="shared" si="9"/>
        <v>0</v>
      </c>
      <c r="S38" s="415">
        <f t="shared" si="9"/>
        <v>0</v>
      </c>
      <c r="T38" s="415">
        <f t="shared" si="9"/>
        <v>4025.4</v>
      </c>
      <c r="U38" s="415">
        <f t="shared" si="9"/>
        <v>0</v>
      </c>
      <c r="V38" s="415">
        <f t="shared" si="9"/>
        <v>885</v>
      </c>
      <c r="W38" s="415">
        <f t="shared" si="9"/>
        <v>0</v>
      </c>
      <c r="X38" s="415">
        <f t="shared" si="9"/>
        <v>0</v>
      </c>
      <c r="Y38" s="415">
        <f t="shared" si="9"/>
        <v>0</v>
      </c>
      <c r="Z38" s="416">
        <f t="shared" si="9"/>
        <v>45.5</v>
      </c>
      <c r="AA38" s="417">
        <f t="shared" si="4"/>
        <v>5024.3</v>
      </c>
    </row>
    <row r="39" spans="2:27" ht="24" customHeight="1" x14ac:dyDescent="0.15">
      <c r="B39" s="170"/>
      <c r="C39" s="809"/>
      <c r="D39" s="228"/>
      <c r="E39" s="223"/>
      <c r="F39" s="221" t="s">
        <v>233</v>
      </c>
      <c r="G39" s="418">
        <f>+ｱ.燃え殻!$Z$28</f>
        <v>0</v>
      </c>
      <c r="H39" s="418">
        <f>+ｲ.汚泥!$Z$28</f>
        <v>0</v>
      </c>
      <c r="I39" s="418">
        <f>+ｳ.廃油!$Z$28</f>
        <v>0.9</v>
      </c>
      <c r="J39" s="418">
        <f>+ｴ.廃酸!$Z$28</f>
        <v>0</v>
      </c>
      <c r="K39" s="418">
        <f>+ｵ.廃ｱﾙｶﾘ!$Z$28</f>
        <v>0</v>
      </c>
      <c r="L39" s="418">
        <f>+ｶ.廃ﾌﾟﾗ類!$Z$28</f>
        <v>44.4</v>
      </c>
      <c r="M39" s="418">
        <f>+ｷ.紙くず!$Z$28</f>
        <v>0</v>
      </c>
      <c r="N39" s="418">
        <f>+ｸ.木くず!$Z$28</f>
        <v>23.1</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4025.4</v>
      </c>
      <c r="U39" s="418">
        <f>+ｿ.鉱さい!$Z$28</f>
        <v>0</v>
      </c>
      <c r="V39" s="418">
        <f>+ﾀ.がれき類!$Z$28</f>
        <v>885</v>
      </c>
      <c r="W39" s="418">
        <f>+ﾁ.動物のふん尿!$Z$28</f>
        <v>0</v>
      </c>
      <c r="X39" s="418">
        <f>+ﾂ.動物の死体!$Z$28</f>
        <v>0</v>
      </c>
      <c r="Y39" s="418">
        <f>+ﾃ.ばいじん!$Z$28</f>
        <v>0</v>
      </c>
      <c r="Z39" s="419">
        <f>+ﾄ.混合廃棄物その他!$Z$28</f>
        <v>45.5</v>
      </c>
      <c r="AA39" s="420">
        <f t="shared" si="4"/>
        <v>5024.3</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0.9</v>
      </c>
      <c r="J43" s="427">
        <f>+ｴ.廃酸!$AK$27</f>
        <v>0</v>
      </c>
      <c r="K43" s="427">
        <f>+ｵ.廃ｱﾙｶﾘ!$AK$27</f>
        <v>0</v>
      </c>
      <c r="L43" s="427">
        <f>+ｶ.廃ﾌﾟﾗ類!$AK$27</f>
        <v>44.4</v>
      </c>
      <c r="M43" s="427">
        <f>+ｷ.紙くず!$AK$27</f>
        <v>0</v>
      </c>
      <c r="N43" s="427">
        <f>+ｸ.木くず!$AK$27</f>
        <v>23.1</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4025.4</v>
      </c>
      <c r="U43" s="427">
        <f>+ｿ.鉱さい!$AK$27</f>
        <v>0</v>
      </c>
      <c r="V43" s="427">
        <f>+ﾀ.がれき類!$AK$27</f>
        <v>885</v>
      </c>
      <c r="W43" s="427">
        <f>+ﾁ.動物のふん尿!$AK$27</f>
        <v>0</v>
      </c>
      <c r="X43" s="427">
        <f>+ﾂ.動物の死体!$AK$27</f>
        <v>0</v>
      </c>
      <c r="Y43" s="427">
        <f>+ﾃ.ばいじん!$AK$27</f>
        <v>0</v>
      </c>
      <c r="Z43" s="428">
        <f>+ﾄ.混合廃棄物その他!$AK$27</f>
        <v>45.5</v>
      </c>
      <c r="AA43" s="429">
        <f t="shared" si="4"/>
        <v>5024.3</v>
      </c>
    </row>
    <row r="44" spans="2:27" ht="24" customHeight="1" x14ac:dyDescent="0.15">
      <c r="B44" s="170"/>
      <c r="C44" s="177"/>
      <c r="D44" s="175" t="s">
        <v>188</v>
      </c>
      <c r="E44" s="806" t="s">
        <v>236</v>
      </c>
      <c r="F44" s="807"/>
      <c r="G44" s="430">
        <f>+ｱ.燃え殻!$AK$30</f>
        <v>0</v>
      </c>
      <c r="H44" s="430">
        <f>+ｲ.汚泥!$AK$30</f>
        <v>0</v>
      </c>
      <c r="I44" s="430">
        <f>+ｳ.廃油!$AK$30</f>
        <v>0.9</v>
      </c>
      <c r="J44" s="430">
        <f>+ｴ.廃酸!$AK$30</f>
        <v>0</v>
      </c>
      <c r="K44" s="430">
        <f>+ｵ.廃ｱﾙｶﾘ!$AK$30</f>
        <v>0</v>
      </c>
      <c r="L44" s="430">
        <f>+ｶ.廃ﾌﾟﾗ類!$AK$30</f>
        <v>44.4</v>
      </c>
      <c r="M44" s="430">
        <f>+ｷ.紙くず!$AK$30</f>
        <v>0</v>
      </c>
      <c r="N44" s="430">
        <f>+ｸ.木くず!$AK$30</f>
        <v>23.1</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4025.4</v>
      </c>
      <c r="U44" s="430">
        <f>+ｿ.鉱さい!$AK$30</f>
        <v>0</v>
      </c>
      <c r="V44" s="430">
        <f>+ﾀ.がれき類!$AK$30</f>
        <v>885</v>
      </c>
      <c r="W44" s="430">
        <f>+ﾁ.動物のふん尿!$AK$30</f>
        <v>0</v>
      </c>
      <c r="X44" s="430">
        <f>+ﾂ.動物の死体!$AK$30</f>
        <v>0</v>
      </c>
      <c r="Y44" s="430">
        <f>+ﾃ.ばいじん!$AK$30</f>
        <v>0</v>
      </c>
      <c r="Z44" s="431">
        <f>+ﾄ.混合廃棄物その他!$AK$30</f>
        <v>45.5</v>
      </c>
      <c r="AA44" s="432">
        <f t="shared" si="4"/>
        <v>5024.3</v>
      </c>
    </row>
    <row r="45" spans="2:27" ht="24" customHeight="1" x14ac:dyDescent="0.15">
      <c r="B45" s="170"/>
      <c r="C45" s="177"/>
      <c r="D45" s="442" t="s">
        <v>190</v>
      </c>
      <c r="E45" s="799" t="s">
        <v>237</v>
      </c>
      <c r="F45" s="800"/>
      <c r="G45" s="433">
        <f>+ｱ.燃え殻!$AR$24</f>
        <v>0</v>
      </c>
      <c r="H45" s="433">
        <f>+ｲ.汚泥!$AR$24</f>
        <v>0</v>
      </c>
      <c r="I45" s="433">
        <f>+ｳ.廃油!$AR$24</f>
        <v>0.9</v>
      </c>
      <c r="J45" s="433">
        <f>+ｴ.廃酸!$AR$24</f>
        <v>0</v>
      </c>
      <c r="K45" s="433">
        <f>+ｵ.廃ｱﾙｶﾘ!$AR$24</f>
        <v>0</v>
      </c>
      <c r="L45" s="433">
        <f>+ｶ.廃ﾌﾟﾗ類!$AR$24</f>
        <v>44.4</v>
      </c>
      <c r="M45" s="433">
        <f>+ｷ.紙くず!$AR$24</f>
        <v>0</v>
      </c>
      <c r="N45" s="433">
        <f>+ｸ.木くず!$AR$24</f>
        <v>23.1</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4025.4</v>
      </c>
      <c r="U45" s="433">
        <f>+ｿ.鉱さい!$AR$24</f>
        <v>0</v>
      </c>
      <c r="V45" s="433">
        <f>+ﾀ.がれき類!$AR$24</f>
        <v>885</v>
      </c>
      <c r="W45" s="433">
        <f>+ﾁ.動物のふん尿!$AR$24</f>
        <v>0</v>
      </c>
      <c r="X45" s="433">
        <f>+ﾂ.動物の死体!$AR$24</f>
        <v>0</v>
      </c>
      <c r="Y45" s="433">
        <f>+ﾃ.ばいじん!$AR$24</f>
        <v>0</v>
      </c>
      <c r="Z45" s="434">
        <f>+ﾄ.混合廃棄物その他!$AR$24</f>
        <v>45.5</v>
      </c>
      <c r="AA45" s="435">
        <f t="shared" si="4"/>
        <v>5024.3</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1.8</v>
      </c>
      <c r="J55" s="480">
        <f t="shared" si="10"/>
        <v>0</v>
      </c>
      <c r="K55" s="480">
        <f t="shared" si="10"/>
        <v>0</v>
      </c>
      <c r="L55" s="480">
        <f t="shared" si="10"/>
        <v>88.8</v>
      </c>
      <c r="M55" s="480">
        <f t="shared" si="10"/>
        <v>0</v>
      </c>
      <c r="N55" s="480">
        <f t="shared" si="10"/>
        <v>46.2</v>
      </c>
      <c r="O55" s="480">
        <f t="shared" si="10"/>
        <v>0</v>
      </c>
      <c r="P55" s="480">
        <f t="shared" si="10"/>
        <v>0</v>
      </c>
      <c r="Q55" s="480">
        <f t="shared" si="10"/>
        <v>0</v>
      </c>
      <c r="R55" s="480">
        <f t="shared" si="10"/>
        <v>0</v>
      </c>
      <c r="S55" s="480">
        <f t="shared" si="10"/>
        <v>0</v>
      </c>
      <c r="T55" s="480">
        <f t="shared" si="10"/>
        <v>8050.8</v>
      </c>
      <c r="U55" s="480">
        <f t="shared" si="10"/>
        <v>0</v>
      </c>
      <c r="V55" s="480">
        <f t="shared" si="10"/>
        <v>1770</v>
      </c>
      <c r="W55" s="480">
        <f t="shared" si="10"/>
        <v>0</v>
      </c>
      <c r="X55" s="480">
        <f t="shared" si="10"/>
        <v>0</v>
      </c>
      <c r="Y55" s="480">
        <f t="shared" si="10"/>
        <v>0</v>
      </c>
      <c r="Z55" s="480">
        <f t="shared" si="10"/>
        <v>91</v>
      </c>
      <c r="AA55" s="481">
        <f>+AA9+AA19+AA20</f>
        <v>10048.6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6" zoomScale="115" zoomScaleNormal="100" zoomScaleSheetLayoutView="115" workbookViewId="0">
      <selection activeCell="F207" sqref="F207:U215"/>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f>+表紙!P35</f>
        <v>45838</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東京都北区赤羽西１－７－１
パルロード３　１０階</v>
      </c>
      <c r="M16" s="884"/>
      <c r="N16" s="884"/>
      <c r="O16" s="884"/>
      <c r="P16" s="884"/>
      <c r="Q16" s="884"/>
      <c r="R16" s="884"/>
      <c r="S16" s="884"/>
      <c r="T16" s="884"/>
      <c r="U16" s="282"/>
    </row>
    <row r="17" spans="1:21" ht="26.25" customHeight="1" x14ac:dyDescent="0.15">
      <c r="C17" s="86"/>
      <c r="I17" s="25"/>
      <c r="J17" s="25" t="s">
        <v>7</v>
      </c>
      <c r="K17" s="25"/>
      <c r="L17" s="884" t="str">
        <f>+表紙!L41</f>
        <v>川田工業株式会社
取締役建築事業部長　長谷川　春信</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03-6757-7138</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川田工業株式会社　建築事業部　横浜市内各所</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2875</v>
      </c>
      <c r="Q25" s="891"/>
      <c r="R25" s="891"/>
      <c r="S25" s="891"/>
      <c r="T25" s="891"/>
      <c r="U25" s="892"/>
    </row>
    <row r="26" spans="1:21" ht="26.25" customHeight="1" x14ac:dyDescent="0.15">
      <c r="C26" s="538" t="s">
        <v>11</v>
      </c>
      <c r="D26" s="539"/>
      <c r="E26" s="540"/>
      <c r="F26" s="906" t="str">
        <f>+表紙!F50</f>
        <v>横浜市内各現場</v>
      </c>
      <c r="G26" s="907"/>
      <c r="H26" s="907"/>
      <c r="I26" s="907"/>
      <c r="J26" s="907"/>
      <c r="K26" s="907"/>
      <c r="L26" s="907"/>
      <c r="M26" s="907"/>
      <c r="N26" s="341" t="s">
        <v>172</v>
      </c>
      <c r="O26"/>
      <c r="P26"/>
      <c r="Q26" s="901" t="str">
        <f>IF(+表紙!Q50="","",+表紙!Q50)</f>
        <v>03-6757-7138</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649</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５名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5024.3</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・作業所内分別ヤード確保による混合廃棄物の削減。
・有価物及び専ら物処理の推進（金属、紙屑、廃プラスチック類他）。
・場内天日乾燥による建設汚泥の減容。
・各種余剰材の引き取り。
・梱包材の簡素化（木屑、紙屑、廃プラスチック類他）。</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5024.3</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・作業所内分別ヤード確保による混合廃棄物の削減。
・有価物及び専ら物処理の推進（金属、紙屑、廃プラスチック類他）。
・場内天日乾燥による建設汚泥の減容。
・各種余剰材の引き取り。
・梱包材の簡素化（木屑、紙屑、廃プラスチック類他）。</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種類：コンクリート塊、アスファルト塊、その他瓦礫類、金属、
　　　木屑、紙屑、石膏ボード、繊維類、ダンボール、その他。
取組：作業所内状況により、分別ヤードを確保し、分別を行っている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・作業所内状況により、上記種類の分別を行う。
・また、ｔパック等を利用し、狭小現場においても細かい分別に努める。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5024.3</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5024.3</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t="str">
        <f>+表紙!K210</f>
        <v>0</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委託基準に従って産業廃棄物処理業者を選定し、契約を実施している。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5024.3</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5024.3</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5024.3</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・処理委託業者は優良認定処理業者も考慮し選定する。
　電子マニフェスト運用業者を選定する。
・有価物及び専ら物処理を推進し、総排出量の低減を図る。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7"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D7" sqref="D7:H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election activeCell="X33" sqref="X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0.9</v>
      </c>
      <c r="P27" s="718"/>
      <c r="Q27" s="718"/>
      <c r="R27" s="718"/>
      <c r="S27" s="49" t="s">
        <v>38</v>
      </c>
      <c r="T27" s="70"/>
      <c r="U27" s="70"/>
      <c r="X27" s="68" t="s">
        <v>39</v>
      </c>
      <c r="Y27" s="71"/>
      <c r="AG27" s="58"/>
      <c r="AH27" s="58"/>
      <c r="AI27" s="58"/>
      <c r="AJ27" s="58"/>
      <c r="AK27" s="668">
        <f>+AG18+O27</f>
        <v>0.9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0.9</v>
      </c>
      <c r="G30" s="674"/>
      <c r="H30" s="214" t="s">
        <v>198</v>
      </c>
      <c r="L30" s="682"/>
      <c r="O30" s="61"/>
      <c r="Q30" s="684">
        <f>+ROUND(Z28,1)+ROUND(Z29,1)+ROUND(Z30,1)</f>
        <v>0.9</v>
      </c>
      <c r="R30" s="718"/>
      <c r="S30" s="718"/>
      <c r="T30" s="718"/>
      <c r="U30" s="49" t="s">
        <v>16</v>
      </c>
      <c r="X30" s="726" t="s">
        <v>186</v>
      </c>
      <c r="Y30" s="727"/>
      <c r="Z30" s="670"/>
      <c r="AA30" s="671"/>
      <c r="AB30" s="671"/>
      <c r="AC30" s="671"/>
      <c r="AD30" s="671"/>
      <c r="AE30" s="49" t="s">
        <v>13</v>
      </c>
      <c r="AK30" s="655">
        <v>0.9</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1" workbookViewId="0">
      <selection activeCell="H30" sqref="H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44.4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44.4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44.4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44.4</v>
      </c>
      <c r="P27" s="718"/>
      <c r="Q27" s="718"/>
      <c r="R27" s="718"/>
      <c r="S27" s="49" t="s">
        <v>38</v>
      </c>
      <c r="T27" s="70"/>
      <c r="U27" s="70"/>
      <c r="X27" s="68" t="s">
        <v>39</v>
      </c>
      <c r="Y27" s="71"/>
      <c r="AG27" s="58"/>
      <c r="AH27" s="58"/>
      <c r="AI27" s="58"/>
      <c r="AJ27" s="58"/>
      <c r="AK27" s="668">
        <f>+AG18+O27</f>
        <v>44.4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44.4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44.4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44.4</v>
      </c>
      <c r="G30" s="674"/>
      <c r="H30" s="214" t="s">
        <v>198</v>
      </c>
      <c r="L30" s="682"/>
      <c r="O30" s="61"/>
      <c r="Q30" s="684">
        <f>+ROUND(Z28,1)+ROUND(Z29,1)+ROUND(Z30,1)</f>
        <v>44.4</v>
      </c>
      <c r="R30" s="718"/>
      <c r="S30" s="718"/>
      <c r="T30" s="718"/>
      <c r="U30" s="49" t="s">
        <v>16</v>
      </c>
      <c r="X30" s="726" t="s">
        <v>186</v>
      </c>
      <c r="Y30" s="727"/>
      <c r="Z30" s="670"/>
      <c r="AA30" s="671"/>
      <c r="AB30" s="671"/>
      <c r="AC30" s="671"/>
      <c r="AD30" s="671"/>
      <c r="AE30" s="49" t="s">
        <v>13</v>
      </c>
      <c r="AK30" s="655">
        <v>44.4</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5" workbookViewId="0">
      <selection activeCell="H30" sqref="H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川田工業株式会社　建築事業部　横浜市内各所</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23.1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23.1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23.1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23.1</v>
      </c>
      <c r="P27" s="718"/>
      <c r="Q27" s="718"/>
      <c r="R27" s="718"/>
      <c r="S27" s="49" t="s">
        <v>38</v>
      </c>
      <c r="T27" s="70"/>
      <c r="U27" s="70"/>
      <c r="X27" s="68" t="s">
        <v>39</v>
      </c>
      <c r="Y27" s="71"/>
      <c r="AG27" s="58"/>
      <c r="AH27" s="58"/>
      <c r="AI27" s="58"/>
      <c r="AJ27" s="58"/>
      <c r="AK27" s="668">
        <f>+AG18+O27</f>
        <v>23.1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23.1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23.1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23.1</v>
      </c>
      <c r="G30" s="674"/>
      <c r="H30" s="214" t="s">
        <v>198</v>
      </c>
      <c r="L30" s="682"/>
      <c r="O30" s="61"/>
      <c r="Q30" s="684">
        <f>+ROUND(Z28,1)+ROUND(Z29,1)+ROUND(Z30,1)</f>
        <v>23.1</v>
      </c>
      <c r="R30" s="718"/>
      <c r="S30" s="718"/>
      <c r="T30" s="718"/>
      <c r="U30" s="49" t="s">
        <v>16</v>
      </c>
      <c r="X30" s="726" t="s">
        <v>186</v>
      </c>
      <c r="Y30" s="727"/>
      <c r="Z30" s="670"/>
      <c r="AA30" s="671"/>
      <c r="AB30" s="671"/>
      <c r="AC30" s="671"/>
      <c r="AD30" s="671"/>
      <c r="AE30" s="49" t="s">
        <v>13</v>
      </c>
      <c r="AK30" s="655">
        <v>23.1</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2025-07-03T02:38:35Z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