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05" yWindow="-105" windowWidth="19425" windowHeight="10425" tabRatio="808" firstSheet="3" activeTab="6"/>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refMode="R1C1"/>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T62" i="94"/>
  <c r="S61" i="94"/>
  <c r="Z59" i="94"/>
  <c r="X59" i="94"/>
  <c r="S59" i="94"/>
  <c r="R59" i="94"/>
  <c r="P59" i="94"/>
  <c r="Z55" i="94"/>
  <c r="Y55" i="94"/>
  <c r="X55" i="94"/>
  <c r="W55" i="94"/>
  <c r="V55" i="94"/>
  <c r="U55" i="94"/>
  <c r="T55" i="94"/>
  <c r="S55" i="94"/>
  <c r="R55" i="94"/>
  <c r="Q55" i="94"/>
  <c r="P55" i="94"/>
  <c r="O55" i="94"/>
  <c r="N55" i="94"/>
  <c r="M55" i="94"/>
  <c r="L55" i="94"/>
  <c r="K55" i="94"/>
  <c r="AA55" i="94" s="1"/>
  <c r="J55" i="94"/>
  <c r="I55" i="94"/>
  <c r="H55" i="94"/>
  <c r="G55" i="94"/>
  <c r="Z54" i="94"/>
  <c r="Y54" i="94"/>
  <c r="X54" i="94"/>
  <c r="W54" i="94"/>
  <c r="V54" i="94"/>
  <c r="U54" i="94"/>
  <c r="T54" i="94"/>
  <c r="S54" i="94"/>
  <c r="R54" i="94"/>
  <c r="Q54" i="94"/>
  <c r="P54" i="94"/>
  <c r="O54" i="94"/>
  <c r="N54" i="94"/>
  <c r="M54" i="94"/>
  <c r="L54" i="94"/>
  <c r="K54" i="94"/>
  <c r="J54" i="94"/>
  <c r="I54" i="94"/>
  <c r="H54" i="94"/>
  <c r="G54" i="94"/>
  <c r="AA53" i="94"/>
  <c r="L53" i="94"/>
  <c r="L52" i="94"/>
  <c r="AA52" i="94" s="1"/>
  <c r="L51" i="94"/>
  <c r="AA51" i="94" s="1"/>
  <c r="AA50" i="94"/>
  <c r="L50" i="94"/>
  <c r="V49" i="94"/>
  <c r="U49" i="94"/>
  <c r="Z48" i="94"/>
  <c r="Y48" i="94"/>
  <c r="X48" i="94"/>
  <c r="W48" i="94"/>
  <c r="V48" i="94"/>
  <c r="U48" i="94"/>
  <c r="T48" i="94"/>
  <c r="S48" i="94"/>
  <c r="R48" i="94"/>
  <c r="Q48" i="94"/>
  <c r="P48" i="94"/>
  <c r="O48" i="94"/>
  <c r="N48" i="94"/>
  <c r="M48" i="94"/>
  <c r="L48" i="94"/>
  <c r="K48" i="94"/>
  <c r="J48" i="94"/>
  <c r="I48" i="94"/>
  <c r="H48" i="94"/>
  <c r="AA48" i="94" s="1"/>
  <c r="G48" i="94"/>
  <c r="Z46" i="94"/>
  <c r="Y46" i="94"/>
  <c r="X46" i="94"/>
  <c r="W46" i="94"/>
  <c r="V46" i="94"/>
  <c r="U46" i="94"/>
  <c r="T46" i="94"/>
  <c r="S46" i="94"/>
  <c r="R46" i="94"/>
  <c r="Q46" i="94"/>
  <c r="P46" i="94"/>
  <c r="O46" i="94"/>
  <c r="N46" i="94"/>
  <c r="M46" i="94"/>
  <c r="L46" i="94"/>
  <c r="K46" i="94"/>
  <c r="J46" i="94"/>
  <c r="I46" i="94"/>
  <c r="H46" i="94"/>
  <c r="G46" i="94"/>
  <c r="Z45" i="94"/>
  <c r="Y45" i="94"/>
  <c r="X45" i="94"/>
  <c r="W45" i="94"/>
  <c r="V45" i="94"/>
  <c r="U45" i="94"/>
  <c r="T45" i="94"/>
  <c r="S45" i="94"/>
  <c r="R45" i="94"/>
  <c r="Q45" i="94"/>
  <c r="P45" i="94"/>
  <c r="O45" i="94"/>
  <c r="N45" i="94"/>
  <c r="M45" i="94"/>
  <c r="L45" i="94"/>
  <c r="K45" i="94"/>
  <c r="J45" i="94"/>
  <c r="I45" i="94"/>
  <c r="H45" i="94"/>
  <c r="G45" i="94"/>
  <c r="Z44" i="94"/>
  <c r="Z42" i="94" s="1"/>
  <c r="Z41" i="94" s="1"/>
  <c r="Y44" i="94"/>
  <c r="X44" i="94"/>
  <c r="W44" i="94"/>
  <c r="V44" i="94"/>
  <c r="U44" i="94"/>
  <c r="T44" i="94"/>
  <c r="S44" i="94"/>
  <c r="R44" i="94"/>
  <c r="R42" i="94" s="1"/>
  <c r="R41" i="94" s="1"/>
  <c r="Q44" i="94"/>
  <c r="P44" i="94"/>
  <c r="O44" i="94"/>
  <c r="N44" i="94"/>
  <c r="M44" i="94"/>
  <c r="L44" i="94"/>
  <c r="K44" i="94"/>
  <c r="J44" i="94"/>
  <c r="J42" i="94" s="1"/>
  <c r="J41" i="94" s="1"/>
  <c r="I44" i="94"/>
  <c r="H44" i="94"/>
  <c r="G44" i="94"/>
  <c r="Z43" i="94"/>
  <c r="Y43" i="94"/>
  <c r="Y42" i="94" s="1"/>
  <c r="Y41" i="94" s="1"/>
  <c r="Y19" i="94" s="1"/>
  <c r="X43" i="94"/>
  <c r="W43" i="94"/>
  <c r="W42" i="94" s="1"/>
  <c r="W41" i="94" s="1"/>
  <c r="V43" i="94"/>
  <c r="U43" i="94"/>
  <c r="U42" i="94" s="1"/>
  <c r="U41" i="94" s="1"/>
  <c r="U19" i="94" s="1"/>
  <c r="T43" i="94"/>
  <c r="S43" i="94"/>
  <c r="S42" i="94" s="1"/>
  <c r="R43" i="94"/>
  <c r="Q43" i="94"/>
  <c r="Q42" i="94" s="1"/>
  <c r="Q41" i="94" s="1"/>
  <c r="Q19" i="94" s="1"/>
  <c r="P43" i="94"/>
  <c r="O43" i="94"/>
  <c r="O42" i="94" s="1"/>
  <c r="O41" i="94" s="1"/>
  <c r="N43" i="94"/>
  <c r="M43" i="94"/>
  <c r="M42" i="94" s="1"/>
  <c r="L43" i="94"/>
  <c r="K43" i="94"/>
  <c r="K42" i="94" s="1"/>
  <c r="J43" i="94"/>
  <c r="I43" i="94"/>
  <c r="AA43" i="94" s="1"/>
  <c r="H43" i="94"/>
  <c r="G43" i="94"/>
  <c r="G42" i="94" s="1"/>
  <c r="X42" i="94"/>
  <c r="X41" i="94" s="1"/>
  <c r="V42" i="94"/>
  <c r="P42" i="94"/>
  <c r="P41" i="94" s="1"/>
  <c r="N42" i="94"/>
  <c r="H42" i="94"/>
  <c r="H41" i="94" s="1"/>
  <c r="V41" i="94"/>
  <c r="S41" i="94"/>
  <c r="N41" i="94"/>
  <c r="M41" i="94"/>
  <c r="K41" i="94"/>
  <c r="Z40" i="94"/>
  <c r="Y40" i="94"/>
  <c r="X40" i="94"/>
  <c r="W40" i="94"/>
  <c r="V40" i="94"/>
  <c r="U40" i="94"/>
  <c r="T40" i="94"/>
  <c r="S40" i="94"/>
  <c r="R40" i="94"/>
  <c r="Q40" i="94"/>
  <c r="P40" i="94"/>
  <c r="O40" i="94"/>
  <c r="N40" i="94"/>
  <c r="M40" i="94"/>
  <c r="L40" i="94"/>
  <c r="K40" i="94"/>
  <c r="AA40" i="94" s="1"/>
  <c r="J40" i="94"/>
  <c r="I40" i="94"/>
  <c r="H40" i="94"/>
  <c r="G40" i="94"/>
  <c r="Z39" i="94"/>
  <c r="Y39" i="94"/>
  <c r="X39" i="94"/>
  <c r="W39" i="94"/>
  <c r="V39" i="94"/>
  <c r="U39" i="94"/>
  <c r="T39" i="94"/>
  <c r="S39" i="94"/>
  <c r="R39" i="94"/>
  <c r="Q39" i="94"/>
  <c r="P39" i="94"/>
  <c r="O39" i="94"/>
  <c r="N39" i="94"/>
  <c r="M39" i="94"/>
  <c r="L39" i="94"/>
  <c r="K39" i="94"/>
  <c r="J39" i="94"/>
  <c r="I39" i="94"/>
  <c r="H39" i="94"/>
  <c r="G39" i="94"/>
  <c r="AA39" i="94" s="1"/>
  <c r="Z38" i="94"/>
  <c r="Y38" i="94"/>
  <c r="X38" i="94"/>
  <c r="W38" i="94"/>
  <c r="V38" i="94"/>
  <c r="U38" i="94"/>
  <c r="T38" i="94"/>
  <c r="T36" i="94" s="1"/>
  <c r="T35" i="94" s="1"/>
  <c r="T26" i="94" s="1"/>
  <c r="S38" i="94"/>
  <c r="R38" i="94"/>
  <c r="Q38" i="94"/>
  <c r="P38" i="94"/>
  <c r="O38" i="94"/>
  <c r="N38" i="94"/>
  <c r="M38" i="94"/>
  <c r="L38" i="94"/>
  <c r="K38" i="94"/>
  <c r="J38" i="94"/>
  <c r="I38" i="94"/>
  <c r="H38" i="94"/>
  <c r="G38" i="94"/>
  <c r="Z37" i="94"/>
  <c r="Z36" i="94" s="1"/>
  <c r="Z35" i="94" s="1"/>
  <c r="Y37" i="94"/>
  <c r="Y36" i="94" s="1"/>
  <c r="Y35" i="94" s="1"/>
  <c r="X37" i="94"/>
  <c r="W37" i="94"/>
  <c r="W36" i="94" s="1"/>
  <c r="W35" i="94" s="1"/>
  <c r="W26" i="94" s="1"/>
  <c r="W27" i="94" s="1"/>
  <c r="V37" i="94"/>
  <c r="U37" i="94"/>
  <c r="T37" i="94"/>
  <c r="S37" i="94"/>
  <c r="R37" i="94"/>
  <c r="R36" i="94" s="1"/>
  <c r="R35" i="94" s="1"/>
  <c r="Q37" i="94"/>
  <c r="Q36" i="94" s="1"/>
  <c r="P37" i="94"/>
  <c r="O37" i="94"/>
  <c r="N37" i="94"/>
  <c r="M37" i="94"/>
  <c r="L37" i="94"/>
  <c r="K37" i="94"/>
  <c r="J37" i="94"/>
  <c r="J36" i="94" s="1"/>
  <c r="J35" i="94" s="1"/>
  <c r="I37" i="94"/>
  <c r="I36" i="94" s="1"/>
  <c r="I35" i="94" s="1"/>
  <c r="H37" i="94"/>
  <c r="G37" i="94"/>
  <c r="AA37" i="94" s="1"/>
  <c r="V36" i="94"/>
  <c r="V35" i="94" s="1"/>
  <c r="S36" i="94"/>
  <c r="O36" i="94"/>
  <c r="O35" i="94" s="1"/>
  <c r="O26" i="94" s="1"/>
  <c r="O27" i="94" s="1"/>
  <c r="N36" i="94"/>
  <c r="N35" i="94" s="1"/>
  <c r="L36" i="94"/>
  <c r="K36" i="94"/>
  <c r="S35" i="94"/>
  <c r="Q35" i="94"/>
  <c r="L35" i="94"/>
  <c r="L26" i="94" s="1"/>
  <c r="K35" i="94"/>
  <c r="Z34" i="94"/>
  <c r="Y34" i="94"/>
  <c r="X34" i="94"/>
  <c r="W34" i="94"/>
  <c r="V34" i="94"/>
  <c r="U34" i="94"/>
  <c r="T34" i="94"/>
  <c r="S34" i="94"/>
  <c r="R34" i="94"/>
  <c r="Q34" i="94"/>
  <c r="P34" i="94"/>
  <c r="O34" i="94"/>
  <c r="N34" i="94"/>
  <c r="M34" i="94"/>
  <c r="L34" i="94"/>
  <c r="K34" i="94"/>
  <c r="J34" i="94"/>
  <c r="I34" i="94"/>
  <c r="H34" i="94"/>
  <c r="G34" i="94"/>
  <c r="Z33" i="94"/>
  <c r="Y33" i="94"/>
  <c r="X33" i="94"/>
  <c r="W33" i="94"/>
  <c r="V33" i="94"/>
  <c r="U33" i="94"/>
  <c r="T33" i="94"/>
  <c r="S33" i="94"/>
  <c r="R33" i="94"/>
  <c r="Q33" i="94"/>
  <c r="P33" i="94"/>
  <c r="O33" i="94"/>
  <c r="N33" i="94"/>
  <c r="M33" i="94"/>
  <c r="L33" i="94"/>
  <c r="K33" i="94"/>
  <c r="AA33" i="94" s="1"/>
  <c r="J33" i="94"/>
  <c r="I33" i="94"/>
  <c r="H33" i="94"/>
  <c r="G33" i="94"/>
  <c r="AA32" i="94"/>
  <c r="L32" i="94"/>
  <c r="L31" i="94"/>
  <c r="AA31" i="94" s="1"/>
  <c r="L30" i="94"/>
  <c r="AA30" i="94" s="1"/>
  <c r="AA29" i="94"/>
  <c r="L29" i="94"/>
  <c r="Z28" i="94"/>
  <c r="Y28" i="94"/>
  <c r="X28" i="94"/>
  <c r="W28" i="94"/>
  <c r="V28" i="94"/>
  <c r="U28" i="94"/>
  <c r="T28" i="94"/>
  <c r="S28" i="94"/>
  <c r="R28" i="94"/>
  <c r="Q28" i="94"/>
  <c r="P28" i="94"/>
  <c r="O28" i="94"/>
  <c r="N28" i="94"/>
  <c r="N26" i="94" s="1"/>
  <c r="M28" i="94"/>
  <c r="L28" i="94"/>
  <c r="K28" i="94"/>
  <c r="J28" i="94"/>
  <c r="J26" i="94" s="1"/>
  <c r="I28" i="94"/>
  <c r="H28" i="94"/>
  <c r="G28" i="94"/>
  <c r="Z26" i="94"/>
  <c r="R26" i="94"/>
  <c r="Z25" i="94"/>
  <c r="Y25" i="94"/>
  <c r="X25" i="94"/>
  <c r="W25" i="94"/>
  <c r="W19" i="94" s="1"/>
  <c r="V25" i="94"/>
  <c r="U25" i="94"/>
  <c r="T25" i="94"/>
  <c r="S25" i="94"/>
  <c r="R25" i="94"/>
  <c r="Q25" i="94"/>
  <c r="P25" i="94"/>
  <c r="O25" i="94"/>
  <c r="O19" i="94" s="1"/>
  <c r="N25" i="94"/>
  <c r="M25" i="94"/>
  <c r="L25" i="94"/>
  <c r="K25" i="94"/>
  <c r="J25" i="94"/>
  <c r="I25" i="94"/>
  <c r="H25" i="94"/>
  <c r="G25" i="94"/>
  <c r="Z24" i="94"/>
  <c r="Y24" i="94"/>
  <c r="X24" i="94"/>
  <c r="W24" i="94"/>
  <c r="V24" i="94"/>
  <c r="U24" i="94"/>
  <c r="T24" i="94"/>
  <c r="S24" i="94"/>
  <c r="R24" i="94"/>
  <c r="Q24" i="94"/>
  <c r="P24" i="94"/>
  <c r="O24" i="94"/>
  <c r="N24" i="94"/>
  <c r="M24" i="94"/>
  <c r="L24" i="94"/>
  <c r="K24" i="94"/>
  <c r="J24" i="94"/>
  <c r="I24" i="94"/>
  <c r="H24" i="94"/>
  <c r="G24" i="94"/>
  <c r="Z23" i="94"/>
  <c r="Z27" i="94" s="1"/>
  <c r="Y23" i="94"/>
  <c r="X23" i="94"/>
  <c r="W23" i="94"/>
  <c r="V23" i="94"/>
  <c r="U23" i="94"/>
  <c r="T23" i="94"/>
  <c r="S23" i="94"/>
  <c r="R23" i="94"/>
  <c r="R27" i="94" s="1"/>
  <c r="Q23" i="94"/>
  <c r="P23" i="94"/>
  <c r="O23" i="94"/>
  <c r="N23" i="94"/>
  <c r="M23" i="94"/>
  <c r="L23" i="94"/>
  <c r="K23" i="94"/>
  <c r="J23" i="94"/>
  <c r="I23" i="94"/>
  <c r="H23" i="94"/>
  <c r="G23" i="94"/>
  <c r="Z22" i="94"/>
  <c r="Y22" i="94"/>
  <c r="X22" i="94"/>
  <c r="W22" i="94"/>
  <c r="V22" i="94"/>
  <c r="U22" i="94"/>
  <c r="T22" i="94"/>
  <c r="S22" i="94"/>
  <c r="R22" i="94"/>
  <c r="Q22" i="94"/>
  <c r="P22" i="94"/>
  <c r="P19" i="94" s="1"/>
  <c r="O22" i="94"/>
  <c r="N22" i="94"/>
  <c r="M22" i="94"/>
  <c r="L22" i="94"/>
  <c r="K22" i="94"/>
  <c r="J22" i="94"/>
  <c r="I22" i="94"/>
  <c r="H22" i="94"/>
  <c r="G22" i="94"/>
  <c r="Z21" i="94"/>
  <c r="Y21" i="94"/>
  <c r="X21" i="94"/>
  <c r="W21" i="94"/>
  <c r="V21" i="94"/>
  <c r="U21" i="94"/>
  <c r="T21" i="94"/>
  <c r="S21" i="94"/>
  <c r="R21" i="94"/>
  <c r="Q21" i="94"/>
  <c r="P21" i="94"/>
  <c r="O21" i="94"/>
  <c r="N21" i="94"/>
  <c r="M21" i="94"/>
  <c r="L21" i="94"/>
  <c r="K21" i="94"/>
  <c r="AA21" i="94" s="1"/>
  <c r="J21" i="94"/>
  <c r="I21" i="94"/>
  <c r="H21" i="94"/>
  <c r="G21" i="94"/>
  <c r="Z20" i="94"/>
  <c r="Y20" i="94"/>
  <c r="X20" i="94"/>
  <c r="X19" i="94" s="1"/>
  <c r="W20" i="94"/>
  <c r="V20" i="94"/>
  <c r="U20" i="94"/>
  <c r="T20" i="94"/>
  <c r="S20" i="94"/>
  <c r="R20" i="94"/>
  <c r="Q20" i="94"/>
  <c r="P20" i="94"/>
  <c r="O20" i="94"/>
  <c r="N20" i="94"/>
  <c r="M20" i="94"/>
  <c r="L20" i="94"/>
  <c r="K20" i="94"/>
  <c r="J20" i="94"/>
  <c r="I20" i="94"/>
  <c r="H20" i="94"/>
  <c r="AA20" i="94" s="1"/>
  <c r="G20" i="94"/>
  <c r="M19" i="94"/>
  <c r="M13" i="94" s="1"/>
  <c r="H19" i="94"/>
  <c r="H63" i="94" s="1"/>
  <c r="V16" i="94"/>
  <c r="H16" i="94"/>
  <c r="Z15" i="94"/>
  <c r="V15" i="94"/>
  <c r="T15" i="94"/>
  <c r="S15" i="94"/>
  <c r="N15" i="94"/>
  <c r="M15" i="94"/>
  <c r="L15" i="94"/>
  <c r="H15" i="94"/>
  <c r="Z14" i="94"/>
  <c r="V14" i="94"/>
  <c r="T14" i="94"/>
  <c r="S14" i="94"/>
  <c r="N14" i="94"/>
  <c r="M14" i="94"/>
  <c r="L14" i="94"/>
  <c r="H14" i="94"/>
  <c r="H11" i="94"/>
  <c r="M10" i="94"/>
  <c r="Z9" i="94"/>
  <c r="V9" i="94"/>
  <c r="T9" i="94"/>
  <c r="S9" i="94"/>
  <c r="N9" i="94"/>
  <c r="M9" i="94"/>
  <c r="L9" i="94"/>
  <c r="H9" i="94"/>
  <c r="P6" i="94"/>
  <c r="AA5" i="94"/>
  <c r="Z5" i="94"/>
  <c r="C37" i="92"/>
  <c r="C36" i="92"/>
  <c r="C35" i="92"/>
  <c r="C34" i="92"/>
  <c r="H33" i="92"/>
  <c r="AS32" i="92"/>
  <c r="Z62" i="94" s="1"/>
  <c r="H32" i="92"/>
  <c r="R30" i="92"/>
  <c r="P27" i="92" s="1"/>
  <c r="F12" i="92" s="1"/>
  <c r="H24" i="92" s="1"/>
  <c r="H30" i="92"/>
  <c r="AS28" i="92"/>
  <c r="Z61" i="94" s="1"/>
  <c r="H28" i="92"/>
  <c r="H26" i="92"/>
  <c r="H25" i="92"/>
  <c r="AS24" i="92"/>
  <c r="Z49" i="94" s="1"/>
  <c r="P22" i="92"/>
  <c r="AO18" i="92"/>
  <c r="AH18" i="92" s="1"/>
  <c r="AL27" i="92" s="1"/>
  <c r="Y18" i="92"/>
  <c r="Y21" i="92" s="1"/>
  <c r="H27" i="92" s="1"/>
  <c r="AF5" i="92"/>
  <c r="AU4" i="92"/>
  <c r="AS4" i="92"/>
  <c r="C37" i="83"/>
  <c r="C36" i="83"/>
  <c r="C35" i="83"/>
  <c r="C34" i="83"/>
  <c r="H33" i="83"/>
  <c r="AS32" i="83"/>
  <c r="Y62" i="94" s="1"/>
  <c r="H32" i="83"/>
  <c r="AL31" i="83"/>
  <c r="Y60" i="94" s="1"/>
  <c r="R30" i="83"/>
  <c r="P27" i="83" s="1"/>
  <c r="H30" i="83"/>
  <c r="AS28" i="83"/>
  <c r="Y61" i="94" s="1"/>
  <c r="H28" i="83"/>
  <c r="H26" i="83"/>
  <c r="H25" i="83"/>
  <c r="AS24" i="83"/>
  <c r="P22" i="83"/>
  <c r="Y59" i="94" s="1"/>
  <c r="AO18" i="83"/>
  <c r="AH18" i="83"/>
  <c r="AL27" i="83" s="1"/>
  <c r="Y47" i="94" s="1"/>
  <c r="F12" i="83"/>
  <c r="H24" i="83" s="1"/>
  <c r="AF5" i="83"/>
  <c r="AU4" i="83"/>
  <c r="AS4" i="83"/>
  <c r="C37" i="91"/>
  <c r="C36" i="91"/>
  <c r="C35" i="91"/>
  <c r="C34" i="91"/>
  <c r="H33" i="91"/>
  <c r="AS32" i="91"/>
  <c r="X62" i="94" s="1"/>
  <c r="H32" i="91"/>
  <c r="AL31" i="91"/>
  <c r="X60" i="94" s="1"/>
  <c r="R30" i="91"/>
  <c r="P27" i="91" s="1"/>
  <c r="F12" i="91" s="1"/>
  <c r="H24" i="91" s="1"/>
  <c r="H30" i="91"/>
  <c r="AS28" i="91"/>
  <c r="X61" i="94" s="1"/>
  <c r="H28" i="91"/>
  <c r="H26" i="91"/>
  <c r="H25" i="91"/>
  <c r="AS24" i="91"/>
  <c r="P22" i="91"/>
  <c r="Y21" i="91"/>
  <c r="H27" i="91" s="1"/>
  <c r="AO18" i="91"/>
  <c r="AH18" i="91" s="1"/>
  <c r="Y18" i="91" s="1"/>
  <c r="P16" i="91" s="1"/>
  <c r="X58" i="94" s="1"/>
  <c r="AF5" i="91"/>
  <c r="AU4" i="91"/>
  <c r="AS4" i="91"/>
  <c r="C37" i="90"/>
  <c r="C36" i="90"/>
  <c r="C35" i="90"/>
  <c r="C34" i="90"/>
  <c r="H33" i="90"/>
  <c r="AS32" i="90"/>
  <c r="W62" i="94" s="1"/>
  <c r="H32" i="90"/>
  <c r="AL31" i="90"/>
  <c r="W60" i="94" s="1"/>
  <c r="R30" i="90"/>
  <c r="H30" i="90"/>
  <c r="AS28" i="90"/>
  <c r="W61" i="94" s="1"/>
  <c r="H28" i="90"/>
  <c r="P27" i="90"/>
  <c r="F12" i="90" s="1"/>
  <c r="H24" i="90" s="1"/>
  <c r="H26" i="90"/>
  <c r="H25" i="90"/>
  <c r="AS24" i="90"/>
  <c r="H31" i="90" s="1"/>
  <c r="P22" i="90"/>
  <c r="W59" i="94" s="1"/>
  <c r="AO18" i="90"/>
  <c r="AH18" i="90" s="1"/>
  <c r="AF5" i="90"/>
  <c r="AU4" i="90"/>
  <c r="AS4" i="90"/>
  <c r="C37" i="80"/>
  <c r="C36" i="80"/>
  <c r="C35" i="80"/>
  <c r="C34" i="80"/>
  <c r="H33" i="80"/>
  <c r="AS32" i="80"/>
  <c r="V62" i="94" s="1"/>
  <c r="H32" i="80"/>
  <c r="H31" i="80"/>
  <c r="R30" i="80"/>
  <c r="H30" i="80"/>
  <c r="AS28" i="80"/>
  <c r="V61" i="94" s="1"/>
  <c r="H28" i="80"/>
  <c r="AL27" i="80"/>
  <c r="P27" i="80"/>
  <c r="H26" i="80"/>
  <c r="H25" i="80"/>
  <c r="AS24" i="80"/>
  <c r="P22" i="80"/>
  <c r="V59" i="94" s="1"/>
  <c r="AO18" i="80"/>
  <c r="AH18" i="80"/>
  <c r="Y18" i="80" s="1"/>
  <c r="P16" i="80" s="1"/>
  <c r="V58" i="94" s="1"/>
  <c r="F12" i="80"/>
  <c r="H24" i="80" s="1"/>
  <c r="AF5" i="80"/>
  <c r="AU4" i="80"/>
  <c r="AS4" i="80"/>
  <c r="C37" i="82"/>
  <c r="C36" i="82"/>
  <c r="C35" i="82"/>
  <c r="C34" i="82"/>
  <c r="H33" i="82"/>
  <c r="AS32" i="82"/>
  <c r="U62" i="94" s="1"/>
  <c r="H32" i="82"/>
  <c r="AL31" i="82"/>
  <c r="U60" i="94" s="1"/>
  <c r="R30" i="82"/>
  <c r="H30" i="82"/>
  <c r="AS28" i="82"/>
  <c r="U61" i="94" s="1"/>
  <c r="H28" i="82"/>
  <c r="P27" i="82"/>
  <c r="F12" i="82" s="1"/>
  <c r="H24" i="82" s="1"/>
  <c r="H26" i="82"/>
  <c r="H25" i="82"/>
  <c r="AS24" i="82"/>
  <c r="H31" i="82" s="1"/>
  <c r="P22" i="82"/>
  <c r="U59" i="94" s="1"/>
  <c r="AO18" i="82"/>
  <c r="AH18" i="82" s="1"/>
  <c r="AL27" i="82" s="1"/>
  <c r="AF5" i="82"/>
  <c r="AU4" i="82"/>
  <c r="AS4" i="82"/>
  <c r="C37" i="84"/>
  <c r="C36" i="84"/>
  <c r="C35" i="84"/>
  <c r="C34" i="84"/>
  <c r="H33" i="84"/>
  <c r="AS32" i="84"/>
  <c r="H32" i="84"/>
  <c r="H31" i="84"/>
  <c r="R30" i="84"/>
  <c r="H30" i="84"/>
  <c r="AS28" i="84"/>
  <c r="T61" i="94" s="1"/>
  <c r="H28" i="84"/>
  <c r="P27" i="84"/>
  <c r="F12" i="84" s="1"/>
  <c r="H24" i="84" s="1"/>
  <c r="H26" i="84"/>
  <c r="H25" i="84"/>
  <c r="AS24" i="84"/>
  <c r="T49" i="94" s="1"/>
  <c r="P22" i="84"/>
  <c r="T59" i="94" s="1"/>
  <c r="AO18" i="84"/>
  <c r="AH18" i="84" s="1"/>
  <c r="AF5" i="84"/>
  <c r="AU4" i="84"/>
  <c r="AS4" i="84"/>
  <c r="C37" i="81"/>
  <c r="C36" i="81"/>
  <c r="C35" i="81"/>
  <c r="C34" i="81"/>
  <c r="H33" i="81"/>
  <c r="AS32" i="81"/>
  <c r="S62" i="94" s="1"/>
  <c r="H32" i="81"/>
  <c r="R30" i="81"/>
  <c r="P27" i="81" s="1"/>
  <c r="F12" i="81" s="1"/>
  <c r="H24" i="81" s="1"/>
  <c r="H30" i="81"/>
  <c r="AS28" i="81"/>
  <c r="H28" i="81"/>
  <c r="H26" i="81"/>
  <c r="H25" i="81"/>
  <c r="AS24" i="81"/>
  <c r="H31" i="81" s="1"/>
  <c r="P22" i="81"/>
  <c r="AO18" i="81"/>
  <c r="AH18" i="81"/>
  <c r="Y18" i="81"/>
  <c r="AF5" i="81"/>
  <c r="AU4" i="81"/>
  <c r="AS4" i="81"/>
  <c r="C37" i="79"/>
  <c r="C36" i="79"/>
  <c r="C35" i="79"/>
  <c r="C34" i="79"/>
  <c r="H33" i="79"/>
  <c r="AS32" i="79"/>
  <c r="R62" i="94" s="1"/>
  <c r="H32" i="79"/>
  <c r="AL31" i="79"/>
  <c r="R60" i="94" s="1"/>
  <c r="R30" i="79"/>
  <c r="P27" i="79" s="1"/>
  <c r="F12" i="79" s="1"/>
  <c r="H24" i="79" s="1"/>
  <c r="H30" i="79"/>
  <c r="AS28" i="79"/>
  <c r="R61" i="94" s="1"/>
  <c r="H28" i="79"/>
  <c r="H26" i="79"/>
  <c r="H25" i="79"/>
  <c r="AS24" i="79"/>
  <c r="R49" i="94" s="1"/>
  <c r="P22" i="79"/>
  <c r="AO18" i="79"/>
  <c r="AH18" i="79" s="1"/>
  <c r="AL27" i="79" s="1"/>
  <c r="AF5" i="79"/>
  <c r="AU4" i="79"/>
  <c r="AS4" i="79"/>
  <c r="C37" i="89"/>
  <c r="C36" i="89"/>
  <c r="C35" i="89"/>
  <c r="C34" i="89"/>
  <c r="H33" i="89"/>
  <c r="AS32" i="89"/>
  <c r="Q62" i="94" s="1"/>
  <c r="H32" i="89"/>
  <c r="AL31" i="89"/>
  <c r="Q60" i="94" s="1"/>
  <c r="R30" i="89"/>
  <c r="H30" i="89"/>
  <c r="AS28" i="89"/>
  <c r="Q61" i="94" s="1"/>
  <c r="H28" i="89"/>
  <c r="P27" i="89"/>
  <c r="H26" i="89"/>
  <c r="H25" i="89"/>
  <c r="AS24" i="89"/>
  <c r="P22" i="89"/>
  <c r="Q59" i="94" s="1"/>
  <c r="AO18" i="89"/>
  <c r="AH18" i="89" s="1"/>
  <c r="F12" i="89"/>
  <c r="H24" i="89" s="1"/>
  <c r="AF5" i="89"/>
  <c r="AU4" i="89"/>
  <c r="AS4" i="89"/>
  <c r="C37" i="88"/>
  <c r="C36" i="88"/>
  <c r="C35" i="88"/>
  <c r="C34" i="88"/>
  <c r="H33" i="88"/>
  <c r="AS32" i="88"/>
  <c r="P62" i="94" s="1"/>
  <c r="H32" i="88"/>
  <c r="AL31" i="88"/>
  <c r="P60" i="94" s="1"/>
  <c r="R30" i="88"/>
  <c r="P27" i="88" s="1"/>
  <c r="H30" i="88"/>
  <c r="AS28" i="88"/>
  <c r="P61" i="94" s="1"/>
  <c r="H28" i="88"/>
  <c r="H26" i="88"/>
  <c r="H25" i="88"/>
  <c r="AS24" i="88"/>
  <c r="H24" i="88"/>
  <c r="P22" i="88"/>
  <c r="AO18" i="88"/>
  <c r="AH18" i="88" s="1"/>
  <c r="Y18" i="88" s="1"/>
  <c r="P16" i="88" s="1"/>
  <c r="P58" i="94" s="1"/>
  <c r="F12" i="88"/>
  <c r="AF5" i="88"/>
  <c r="AU4" i="88"/>
  <c r="AS4" i="88"/>
  <c r="C37" i="87"/>
  <c r="C36" i="87"/>
  <c r="C35" i="87"/>
  <c r="C34" i="87"/>
  <c r="H33" i="87"/>
  <c r="AS32" i="87"/>
  <c r="O62" i="94" s="1"/>
  <c r="H32" i="87"/>
  <c r="AL31" i="87"/>
  <c r="O60" i="94" s="1"/>
  <c r="R30" i="87"/>
  <c r="H30" i="87"/>
  <c r="AS28" i="87"/>
  <c r="O61" i="94" s="1"/>
  <c r="H28" i="87"/>
  <c r="P27" i="87"/>
  <c r="H26" i="87"/>
  <c r="H25" i="87"/>
  <c r="AS24" i="87"/>
  <c r="H24" i="87"/>
  <c r="P22" i="87"/>
  <c r="O59" i="94" s="1"/>
  <c r="AO18" i="87"/>
  <c r="AH18" i="87" s="1"/>
  <c r="F12" i="87"/>
  <c r="AF5" i="87"/>
  <c r="AU4" i="87"/>
  <c r="AS4" i="87"/>
  <c r="C37" i="86"/>
  <c r="C36" i="86"/>
  <c r="C35" i="86"/>
  <c r="C34" i="86"/>
  <c r="H33" i="86"/>
  <c r="AS32" i="86"/>
  <c r="N62" i="94" s="1"/>
  <c r="H32" i="86"/>
  <c r="H31" i="86"/>
  <c r="R30" i="86"/>
  <c r="P27" i="86" s="1"/>
  <c r="H30" i="86"/>
  <c r="AS28" i="86"/>
  <c r="N61" i="94" s="1"/>
  <c r="H28" i="86"/>
  <c r="H26" i="86"/>
  <c r="H25" i="86"/>
  <c r="AS24" i="86"/>
  <c r="N49" i="94" s="1"/>
  <c r="P22" i="86"/>
  <c r="N59" i="94" s="1"/>
  <c r="AO18" i="86"/>
  <c r="AH18" i="86"/>
  <c r="Y18" i="86" s="1"/>
  <c r="AF5" i="86"/>
  <c r="AU4" i="86"/>
  <c r="AS4" i="86"/>
  <c r="C37" i="85"/>
  <c r="C36" i="85"/>
  <c r="C35" i="85"/>
  <c r="C34" i="85"/>
  <c r="H33" i="85"/>
  <c r="AS32" i="85"/>
  <c r="M62" i="94" s="1"/>
  <c r="H32" i="85"/>
  <c r="R30" i="85"/>
  <c r="H30" i="85"/>
  <c r="AS28" i="85"/>
  <c r="M61" i="94" s="1"/>
  <c r="H28" i="85"/>
  <c r="P27" i="85"/>
  <c r="F12" i="85" s="1"/>
  <c r="H24" i="85" s="1"/>
  <c r="H26" i="85"/>
  <c r="H25" i="85"/>
  <c r="AS24" i="85"/>
  <c r="M49" i="94" s="1"/>
  <c r="P22" i="85"/>
  <c r="M59" i="94" s="1"/>
  <c r="AO18" i="85"/>
  <c r="AH18" i="85" s="1"/>
  <c r="AF5" i="85"/>
  <c r="AU4" i="85"/>
  <c r="AS4" i="85"/>
  <c r="C42" i="78"/>
  <c r="C41" i="78"/>
  <c r="C40" i="78"/>
  <c r="C39" i="78"/>
  <c r="H33" i="78"/>
  <c r="AS32" i="78"/>
  <c r="L62" i="94" s="1"/>
  <c r="H32" i="78"/>
  <c r="H31" i="78"/>
  <c r="R30" i="78"/>
  <c r="P27" i="78" s="1"/>
  <c r="H30" i="78"/>
  <c r="AS28" i="78"/>
  <c r="L61" i="94" s="1"/>
  <c r="H28" i="78"/>
  <c r="H26" i="78"/>
  <c r="H25" i="78"/>
  <c r="AS24" i="78"/>
  <c r="L49" i="94" s="1"/>
  <c r="P22" i="78"/>
  <c r="L59" i="94" s="1"/>
  <c r="AO18" i="78"/>
  <c r="AH18" i="78"/>
  <c r="Y18" i="78" s="1"/>
  <c r="AS17" i="78"/>
  <c r="AR6" i="78"/>
  <c r="AF5" i="78"/>
  <c r="AU4" i="78"/>
  <c r="AS4" i="78"/>
  <c r="C37" i="77"/>
  <c r="C36" i="77"/>
  <c r="C35" i="77"/>
  <c r="C34" i="77"/>
  <c r="H33" i="77"/>
  <c r="AS32" i="77"/>
  <c r="K62" i="94" s="1"/>
  <c r="H32" i="77"/>
  <c r="AL31" i="77"/>
  <c r="K60" i="94" s="1"/>
  <c r="R30" i="77"/>
  <c r="H30" i="77"/>
  <c r="AS28" i="77"/>
  <c r="K61" i="94" s="1"/>
  <c r="H28" i="77"/>
  <c r="P27" i="77"/>
  <c r="F12" i="77" s="1"/>
  <c r="H24" i="77" s="1"/>
  <c r="H26" i="77"/>
  <c r="H25" i="77"/>
  <c r="AS24" i="77"/>
  <c r="H31" i="77" s="1"/>
  <c r="P22" i="77"/>
  <c r="K59" i="94" s="1"/>
  <c r="AO18" i="77"/>
  <c r="AH18" i="77" s="1"/>
  <c r="AF5" i="77"/>
  <c r="AU4" i="77"/>
  <c r="AS4" i="77"/>
  <c r="C37" i="76"/>
  <c r="C36" i="76"/>
  <c r="C35" i="76"/>
  <c r="C34" i="76"/>
  <c r="H33" i="76"/>
  <c r="AS32" i="76"/>
  <c r="J62" i="94" s="1"/>
  <c r="H32" i="76"/>
  <c r="AL31" i="76"/>
  <c r="J60" i="94" s="1"/>
  <c r="H31" i="76"/>
  <c r="R30" i="76"/>
  <c r="P27" i="76" s="1"/>
  <c r="H30" i="76"/>
  <c r="AS28" i="76"/>
  <c r="J61" i="94" s="1"/>
  <c r="H28" i="76"/>
  <c r="H26" i="76"/>
  <c r="H25" i="76"/>
  <c r="AS24" i="76"/>
  <c r="J49" i="94" s="1"/>
  <c r="P22" i="76"/>
  <c r="J59" i="94" s="1"/>
  <c r="AO18" i="76"/>
  <c r="AH18" i="76"/>
  <c r="Y18" i="76" s="1"/>
  <c r="AF5" i="76"/>
  <c r="AU4" i="76"/>
  <c r="AS4" i="76"/>
  <c r="C37" i="75"/>
  <c r="C36" i="75"/>
  <c r="C35" i="75"/>
  <c r="C34" i="75"/>
  <c r="H33" i="75"/>
  <c r="AS32" i="75"/>
  <c r="I62" i="94" s="1"/>
  <c r="H32" i="75"/>
  <c r="R30" i="75"/>
  <c r="H30" i="75"/>
  <c r="AS28" i="75"/>
  <c r="I61" i="94" s="1"/>
  <c r="H28" i="75"/>
  <c r="P27" i="75"/>
  <c r="F12" i="75" s="1"/>
  <c r="H24" i="75" s="1"/>
  <c r="H26" i="75"/>
  <c r="H25" i="75"/>
  <c r="AS24" i="75"/>
  <c r="I49" i="94" s="1"/>
  <c r="P22" i="75"/>
  <c r="I59" i="94" s="1"/>
  <c r="AO18" i="75"/>
  <c r="AH18" i="75" s="1"/>
  <c r="AF5" i="75"/>
  <c r="AU4" i="75"/>
  <c r="AS4" i="75"/>
  <c r="C37" i="74"/>
  <c r="C36" i="74"/>
  <c r="C35" i="74"/>
  <c r="C34" i="74"/>
  <c r="H33" i="74"/>
  <c r="AS32" i="74"/>
  <c r="H62" i="94" s="1"/>
  <c r="H32" i="74"/>
  <c r="H31" i="74"/>
  <c r="R30" i="74"/>
  <c r="H30" i="74"/>
  <c r="AS28" i="74"/>
  <c r="H61" i="94" s="1"/>
  <c r="H28" i="74"/>
  <c r="P27" i="74"/>
  <c r="F12" i="74" s="1"/>
  <c r="H24" i="74" s="1"/>
  <c r="H26" i="74"/>
  <c r="H25" i="74"/>
  <c r="AS24" i="74"/>
  <c r="H49" i="94" s="1"/>
  <c r="P22" i="74"/>
  <c r="H59" i="94" s="1"/>
  <c r="AO18" i="74"/>
  <c r="AH18" i="74"/>
  <c r="AL27" i="74" s="1"/>
  <c r="AF5" i="74"/>
  <c r="AU4" i="74"/>
  <c r="AS4" i="74"/>
  <c r="C37" i="2"/>
  <c r="C36" i="2"/>
  <c r="C35" i="2"/>
  <c r="C34" i="2"/>
  <c r="H33" i="2"/>
  <c r="AS32" i="2"/>
  <c r="G62" i="94" s="1"/>
  <c r="H32" i="2"/>
  <c r="AL31" i="2"/>
  <c r="G60" i="94" s="1"/>
  <c r="R30" i="2"/>
  <c r="P27" i="2" s="1"/>
  <c r="F12" i="2" s="1"/>
  <c r="H24" i="2" s="1"/>
  <c r="H30" i="2"/>
  <c r="AS28" i="2"/>
  <c r="G61" i="94" s="1"/>
  <c r="H28" i="2"/>
  <c r="H26" i="2"/>
  <c r="H25" i="2"/>
  <c r="AS24" i="2"/>
  <c r="G49" i="94" s="1"/>
  <c r="P22" i="2"/>
  <c r="G59" i="94" s="1"/>
  <c r="AO18" i="2"/>
  <c r="AH18" i="2"/>
  <c r="AL27" i="2" s="1"/>
  <c r="Y18" i="2"/>
  <c r="Y21" i="2" s="1"/>
  <c r="H27" i="2" s="1"/>
  <c r="AF5" i="2"/>
  <c r="AU4" i="2"/>
  <c r="AS4" i="2"/>
  <c r="A28" i="95"/>
  <c r="O12" i="94" l="1"/>
  <c r="O15" i="94"/>
  <c r="O18" i="94"/>
  <c r="O10" i="94"/>
  <c r="O13" i="94"/>
  <c r="O14" i="94"/>
  <c r="O9" i="94"/>
  <c r="O63" i="94" s="1"/>
  <c r="O16" i="94"/>
  <c r="O17" i="94"/>
  <c r="O11" i="94"/>
  <c r="W12" i="94"/>
  <c r="W15" i="94"/>
  <c r="W18" i="94"/>
  <c r="W10" i="94"/>
  <c r="W13" i="94"/>
  <c r="W14" i="94"/>
  <c r="W17" i="94"/>
  <c r="W11" i="94"/>
  <c r="W9" i="94"/>
  <c r="W63" i="94" s="1"/>
  <c r="W16" i="94"/>
  <c r="P16" i="76"/>
  <c r="J58" i="94" s="1"/>
  <c r="Y21" i="76"/>
  <c r="H27" i="76" s="1"/>
  <c r="F12" i="86"/>
  <c r="H24" i="86" s="1"/>
  <c r="AL27" i="86"/>
  <c r="F12" i="76"/>
  <c r="H24" i="76" s="1"/>
  <c r="AL27" i="76"/>
  <c r="U14" i="94"/>
  <c r="U17" i="94"/>
  <c r="U9" i="94"/>
  <c r="U63" i="94" s="1"/>
  <c r="U12" i="94"/>
  <c r="U15" i="94"/>
  <c r="U16" i="94"/>
  <c r="U18" i="94"/>
  <c r="U10" i="94"/>
  <c r="U13" i="94"/>
  <c r="U11" i="94"/>
  <c r="G47" i="94"/>
  <c r="H29" i="2"/>
  <c r="AL27" i="85"/>
  <c r="Y18" i="85"/>
  <c r="H29" i="82"/>
  <c r="U47" i="94"/>
  <c r="X15" i="94"/>
  <c r="X18" i="94"/>
  <c r="X10" i="94"/>
  <c r="X13" i="94"/>
  <c r="X16" i="94"/>
  <c r="X17" i="94"/>
  <c r="X9" i="94"/>
  <c r="X63" i="94" s="1"/>
  <c r="X11" i="94"/>
  <c r="X12" i="94"/>
  <c r="X14" i="94"/>
  <c r="P15" i="94"/>
  <c r="P18" i="94"/>
  <c r="P10" i="94"/>
  <c r="P13" i="94"/>
  <c r="P16" i="94"/>
  <c r="P17" i="94"/>
  <c r="P9" i="94"/>
  <c r="P63" i="94" s="1"/>
  <c r="P14" i="94"/>
  <c r="P11" i="94"/>
  <c r="P12" i="94"/>
  <c r="AL27" i="75"/>
  <c r="Y18" i="75"/>
  <c r="P16" i="78"/>
  <c r="L58" i="94" s="1"/>
  <c r="Y21" i="78"/>
  <c r="H27" i="78" s="1"/>
  <c r="Q18" i="94"/>
  <c r="Q10" i="94"/>
  <c r="Q13" i="94"/>
  <c r="Q16" i="94"/>
  <c r="Q11" i="94"/>
  <c r="Q12" i="94"/>
  <c r="Q17" i="94"/>
  <c r="Q14" i="94"/>
  <c r="Q15" i="94"/>
  <c r="Q9" i="94"/>
  <c r="Q63" i="94" s="1"/>
  <c r="Y18" i="94"/>
  <c r="Y10" i="94"/>
  <c r="Y13" i="94"/>
  <c r="Y16" i="94"/>
  <c r="Y11" i="94"/>
  <c r="Y12" i="94"/>
  <c r="Y15" i="94"/>
  <c r="Y9" i="94"/>
  <c r="Y63" i="94" s="1"/>
  <c r="Y14" i="94"/>
  <c r="Y17" i="94"/>
  <c r="AL27" i="84"/>
  <c r="Y18" i="84"/>
  <c r="AL27" i="87"/>
  <c r="Y18" i="87"/>
  <c r="H29" i="74"/>
  <c r="AL31" i="74"/>
  <c r="H60" i="94" s="1"/>
  <c r="H47" i="94"/>
  <c r="Y18" i="77"/>
  <c r="AL27" i="77"/>
  <c r="F12" i="78"/>
  <c r="AL27" i="78"/>
  <c r="P16" i="86"/>
  <c r="N58" i="94" s="1"/>
  <c r="Y21" i="86"/>
  <c r="H27" i="86" s="1"/>
  <c r="Y21" i="81"/>
  <c r="H27" i="81" s="1"/>
  <c r="P16" i="81"/>
  <c r="S58" i="94" s="1"/>
  <c r="AA25" i="94"/>
  <c r="AA42" i="94"/>
  <c r="G41" i="94"/>
  <c r="J19" i="94"/>
  <c r="R19" i="94"/>
  <c r="Z19" i="94"/>
  <c r="P16" i="2"/>
  <c r="G58" i="94" s="1"/>
  <c r="Y18" i="74"/>
  <c r="H31" i="75"/>
  <c r="H31" i="85"/>
  <c r="Y21" i="88"/>
  <c r="H27" i="88" s="1"/>
  <c r="Y18" i="79"/>
  <c r="AL27" i="81"/>
  <c r="Y18" i="82"/>
  <c r="AL27" i="91"/>
  <c r="M11" i="94"/>
  <c r="Q27" i="94"/>
  <c r="K19" i="94"/>
  <c r="I42" i="94"/>
  <c r="I41" i="94" s="1"/>
  <c r="I19" i="94" s="1"/>
  <c r="AA45" i="94"/>
  <c r="S49" i="94"/>
  <c r="AL27" i="89"/>
  <c r="Y18" i="89"/>
  <c r="R47" i="94"/>
  <c r="H29" i="79"/>
  <c r="P16" i="92"/>
  <c r="Z58" i="94" s="1"/>
  <c r="H18" i="94"/>
  <c r="H10" i="94"/>
  <c r="H13" i="94"/>
  <c r="H17" i="94"/>
  <c r="J27" i="94"/>
  <c r="H29" i="80"/>
  <c r="V47" i="94"/>
  <c r="AL31" i="80"/>
  <c r="V60" i="94" s="1"/>
  <c r="Y18" i="90"/>
  <c r="AL27" i="90"/>
  <c r="M17" i="94"/>
  <c r="M12" i="94"/>
  <c r="M16" i="94"/>
  <c r="AA23" i="94"/>
  <c r="N19" i="94"/>
  <c r="N63" i="94" s="1"/>
  <c r="H31" i="87"/>
  <c r="O49" i="94"/>
  <c r="H31" i="88"/>
  <c r="P49" i="94"/>
  <c r="Q49" i="94"/>
  <c r="H31" i="89"/>
  <c r="Y21" i="80"/>
  <c r="H27" i="80" s="1"/>
  <c r="H29" i="83"/>
  <c r="Z47" i="94"/>
  <c r="AL31" i="92"/>
  <c r="Z60" i="94" s="1"/>
  <c r="H29" i="92"/>
  <c r="L63" i="94"/>
  <c r="M18" i="94"/>
  <c r="AA22" i="94"/>
  <c r="L27" i="94"/>
  <c r="T27" i="94"/>
  <c r="AA24" i="94"/>
  <c r="AA34" i="94"/>
  <c r="AA38" i="94"/>
  <c r="S19" i="94"/>
  <c r="AA54" i="94"/>
  <c r="M63" i="94"/>
  <c r="V26" i="94"/>
  <c r="I26" i="94"/>
  <c r="I27" i="94" s="1"/>
  <c r="Q26" i="94"/>
  <c r="Y26" i="94"/>
  <c r="Y27" i="94" s="1"/>
  <c r="H36" i="94"/>
  <c r="H35" i="94" s="1"/>
  <c r="H26" i="94" s="1"/>
  <c r="H27" i="94" s="1"/>
  <c r="P36" i="94"/>
  <c r="P35" i="94" s="1"/>
  <c r="P26" i="94" s="1"/>
  <c r="P27" i="94" s="1"/>
  <c r="X36" i="94"/>
  <c r="X35" i="94" s="1"/>
  <c r="X26" i="94" s="1"/>
  <c r="X27" i="94" s="1"/>
  <c r="L42" i="94"/>
  <c r="L41" i="94" s="1"/>
  <c r="L19" i="94" s="1"/>
  <c r="T42" i="94"/>
  <c r="T41" i="94" s="1"/>
  <c r="T19" i="94" s="1"/>
  <c r="AA44" i="94"/>
  <c r="AA46" i="94"/>
  <c r="H31" i="2"/>
  <c r="H31" i="91"/>
  <c r="X49" i="94"/>
  <c r="N27" i="94"/>
  <c r="V27" i="94"/>
  <c r="M36" i="94"/>
  <c r="M35" i="94" s="1"/>
  <c r="M26" i="94" s="1"/>
  <c r="M27" i="94" s="1"/>
  <c r="U36" i="94"/>
  <c r="U35" i="94" s="1"/>
  <c r="U26" i="94" s="1"/>
  <c r="U27" i="94" s="1"/>
  <c r="V19" i="94"/>
  <c r="K49" i="94"/>
  <c r="AA49" i="94" s="1"/>
  <c r="AL27" i="88"/>
  <c r="Y49" i="94"/>
  <c r="H31" i="83"/>
  <c r="H12" i="94"/>
  <c r="K26" i="94"/>
  <c r="K27" i="94" s="1"/>
  <c r="S26" i="94"/>
  <c r="S27" i="94" s="1"/>
  <c r="AA28" i="94"/>
  <c r="G36" i="94"/>
  <c r="H31" i="79"/>
  <c r="Y18" i="83"/>
  <c r="H31" i="92"/>
  <c r="W49" i="94"/>
  <c r="I47" i="94" l="1"/>
  <c r="H29" i="75"/>
  <c r="AL31" i="75"/>
  <c r="I60" i="94" s="1"/>
  <c r="T11" i="94"/>
  <c r="T17" i="94"/>
  <c r="T12" i="94"/>
  <c r="T13" i="94"/>
  <c r="T18" i="94"/>
  <c r="T16" i="94"/>
  <c r="T10" i="94"/>
  <c r="Y21" i="89"/>
  <c r="H27" i="89" s="1"/>
  <c r="P16" i="89"/>
  <c r="Q58" i="94" s="1"/>
  <c r="P16" i="77"/>
  <c r="K58" i="94" s="1"/>
  <c r="Y21" i="77"/>
  <c r="H27" i="77" s="1"/>
  <c r="P16" i="85"/>
  <c r="M58" i="94" s="1"/>
  <c r="Y21" i="85"/>
  <c r="H27" i="85" s="1"/>
  <c r="N47" i="94"/>
  <c r="H29" i="86"/>
  <c r="AL31" i="86"/>
  <c r="N60" i="94" s="1"/>
  <c r="L11" i="94"/>
  <c r="L17" i="94"/>
  <c r="L12" i="94"/>
  <c r="L13" i="94"/>
  <c r="L18" i="94"/>
  <c r="L16" i="94"/>
  <c r="L10" i="94"/>
  <c r="Q47" i="94"/>
  <c r="H29" i="89"/>
  <c r="Y21" i="74"/>
  <c r="H27" i="74" s="1"/>
  <c r="P16" i="74"/>
  <c r="H58" i="94" s="1"/>
  <c r="H29" i="85"/>
  <c r="M47" i="94"/>
  <c r="AL31" i="85"/>
  <c r="M60" i="94" s="1"/>
  <c r="T47" i="94"/>
  <c r="H29" i="84"/>
  <c r="AL31" i="84"/>
  <c r="T60" i="94" s="1"/>
  <c r="Y21" i="83"/>
  <c r="H27" i="83" s="1"/>
  <c r="P16" i="83"/>
  <c r="Y58" i="94" s="1"/>
  <c r="T63" i="94"/>
  <c r="H29" i="91"/>
  <c r="X47" i="94"/>
  <c r="S16" i="94"/>
  <c r="S11" i="94"/>
  <c r="S17" i="94"/>
  <c r="S18" i="94"/>
  <c r="S10" i="94"/>
  <c r="S63" i="94"/>
  <c r="S12" i="94"/>
  <c r="S13" i="94"/>
  <c r="N17" i="94"/>
  <c r="N12" i="94"/>
  <c r="N18" i="94"/>
  <c r="N10" i="94"/>
  <c r="N11" i="94"/>
  <c r="N16" i="94"/>
  <c r="N13" i="94"/>
  <c r="Z13" i="94"/>
  <c r="Z16" i="94"/>
  <c r="Z11" i="94"/>
  <c r="Z12" i="94"/>
  <c r="Z10" i="94"/>
  <c r="Z17" i="94"/>
  <c r="Z18" i="94"/>
  <c r="P16" i="90"/>
  <c r="W58" i="94" s="1"/>
  <c r="Y21" i="90"/>
  <c r="H27" i="90" s="1"/>
  <c r="I18" i="94"/>
  <c r="I10" i="94"/>
  <c r="I13" i="94"/>
  <c r="I16" i="94"/>
  <c r="I11" i="94"/>
  <c r="I12" i="94"/>
  <c r="I15" i="94"/>
  <c r="I17" i="94"/>
  <c r="I9" i="94"/>
  <c r="I63" i="94" s="1"/>
  <c r="I14" i="94"/>
  <c r="S47" i="94"/>
  <c r="AL31" i="81"/>
  <c r="S60" i="94" s="1"/>
  <c r="H29" i="81"/>
  <c r="R13" i="94"/>
  <c r="R16" i="94"/>
  <c r="R11" i="94"/>
  <c r="R14" i="94"/>
  <c r="R15" i="94"/>
  <c r="R17" i="94"/>
  <c r="R18" i="94"/>
  <c r="R12" i="94"/>
  <c r="R10" i="94"/>
  <c r="R9" i="94"/>
  <c r="R63" i="94" s="1"/>
  <c r="P16" i="87"/>
  <c r="O58" i="94" s="1"/>
  <c r="Y21" i="87"/>
  <c r="H27" i="87" s="1"/>
  <c r="H29" i="90"/>
  <c r="W47" i="94"/>
  <c r="P16" i="82"/>
  <c r="U58" i="94" s="1"/>
  <c r="Y21" i="82"/>
  <c r="H27" i="82" s="1"/>
  <c r="K16" i="94"/>
  <c r="K11" i="94"/>
  <c r="K14" i="94"/>
  <c r="K17" i="94"/>
  <c r="K9" i="94"/>
  <c r="K63" i="94" s="1"/>
  <c r="K18" i="94"/>
  <c r="K10" i="94"/>
  <c r="K15" i="94"/>
  <c r="K12" i="94"/>
  <c r="K13" i="94"/>
  <c r="Y21" i="79"/>
  <c r="H27" i="79" s="1"/>
  <c r="P16" i="79"/>
  <c r="R58" i="94" s="1"/>
  <c r="J13" i="94"/>
  <c r="J16" i="94"/>
  <c r="J11" i="94"/>
  <c r="J14" i="94"/>
  <c r="J15" i="94"/>
  <c r="J17" i="94"/>
  <c r="J9" i="94"/>
  <c r="J63" i="94" s="1"/>
  <c r="J18" i="94"/>
  <c r="J12" i="94"/>
  <c r="J10" i="94"/>
  <c r="L47" i="94"/>
  <c r="H29" i="78"/>
  <c r="AL31" i="78"/>
  <c r="L60" i="94" s="1"/>
  <c r="H29" i="87"/>
  <c r="O47" i="94"/>
  <c r="Z63" i="94"/>
  <c r="K47" i="94"/>
  <c r="H29" i="77"/>
  <c r="P47" i="94"/>
  <c r="H29" i="88"/>
  <c r="AA36" i="94"/>
  <c r="G35" i="94"/>
  <c r="V17" i="94"/>
  <c r="V12" i="94"/>
  <c r="V18" i="94"/>
  <c r="V10" i="94"/>
  <c r="V11" i="94"/>
  <c r="V13" i="94"/>
  <c r="V63" i="94"/>
  <c r="AA41" i="94"/>
  <c r="G19" i="94"/>
  <c r="H37" i="78"/>
  <c r="H36" i="78"/>
  <c r="H24" i="78"/>
  <c r="Y21" i="84"/>
  <c r="H27" i="84" s="1"/>
  <c r="P16" i="84"/>
  <c r="T58" i="94" s="1"/>
  <c r="P16" i="75"/>
  <c r="I58" i="94" s="1"/>
  <c r="Y21" i="75"/>
  <c r="H27" i="75" s="1"/>
  <c r="J47" i="94"/>
  <c r="AA47" i="94" s="1"/>
  <c r="H29" i="76"/>
  <c r="G12" i="94" l="1"/>
  <c r="AA12" i="94" s="1"/>
  <c r="H66" i="95" s="1"/>
  <c r="H43" i="98" s="1"/>
  <c r="AA19" i="94"/>
  <c r="G15" i="94"/>
  <c r="AA15" i="94" s="1"/>
  <c r="M64" i="95" s="1"/>
  <c r="M41" i="98" s="1"/>
  <c r="G18" i="94"/>
  <c r="AA18" i="94" s="1"/>
  <c r="M67" i="95" s="1"/>
  <c r="M44" i="98" s="1"/>
  <c r="G10" i="94"/>
  <c r="AA10" i="94" s="1"/>
  <c r="H64" i="95" s="1"/>
  <c r="H41" i="98" s="1"/>
  <c r="G13" i="94"/>
  <c r="AA13" i="94" s="1"/>
  <c r="H67" i="95" s="1"/>
  <c r="H44" i="98" s="1"/>
  <c r="G14" i="94"/>
  <c r="AA14" i="94" s="1"/>
  <c r="M63" i="95" s="1"/>
  <c r="M40" i="98" s="1"/>
  <c r="G11" i="94"/>
  <c r="AA11" i="94" s="1"/>
  <c r="H65" i="95" s="1"/>
  <c r="H42" i="98" s="1"/>
  <c r="G17" i="94"/>
  <c r="AA17" i="94" s="1"/>
  <c r="M66" i="95" s="1"/>
  <c r="M43" i="98" s="1"/>
  <c r="G16" i="94"/>
  <c r="AA16" i="94" s="1"/>
  <c r="M65" i="95" s="1"/>
  <c r="M42" i="98" s="1"/>
  <c r="G9" i="94"/>
  <c r="G26" i="94"/>
  <c r="AA35" i="94"/>
  <c r="AA26" i="94" l="1"/>
  <c r="G27" i="94"/>
  <c r="AA27" i="94" s="1"/>
  <c r="G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rgb="FF000000"/>
            <rFont val="ＭＳ Ｐゴシック"/>
            <family val="3"/>
            <charset val="128"/>
          </rPr>
          <t>説明文が表示されます</t>
        </r>
      </text>
    </comment>
    <comment ref="N28" authorId="0" shapeId="0">
      <text>
        <r>
          <rPr>
            <b/>
            <sz val="10"/>
            <color rgb="FF000000"/>
            <rFont val="ＭＳ Ｐゴシック"/>
            <family val="3"/>
            <charset val="128"/>
          </rPr>
          <t>「○」の表示を消す場合は、プルダウン・メニュー「○」の下に現れる空白部分を選んでください。</t>
        </r>
      </text>
    </comment>
    <comment ref="O28" authorId="0" shapeId="0">
      <text>
        <r>
          <rPr>
            <b/>
            <sz val="10"/>
            <color rgb="FF000000"/>
            <rFont val="ＭＳ Ｐゴシック"/>
            <family val="3"/>
            <charset val="128"/>
          </rPr>
          <t>「○」の表示を消す場合は、プルダウン・メニュー「○」の下に現れる空白部分を選んでください。</t>
        </r>
      </text>
    </comment>
    <comment ref="M48" authorId="0" shapeId="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rgb="FF000000"/>
            <rFont val="ＭＳ Ｐゴシック"/>
            <family val="3"/>
            <charset val="128"/>
          </rPr>
          <t xml:space="preserve">産業分類をメニューから選んでください。
</t>
        </r>
      </text>
    </comment>
    <comment ref="L52" authorId="0" shapeId="0">
      <text>
        <r>
          <rPr>
            <b/>
            <sz val="11"/>
            <color rgb="FF000000"/>
            <rFont val="ＭＳ Ｐゴシック"/>
            <family val="3"/>
            <charset val="128"/>
          </rPr>
          <t>事業の種類を具体的に記載してください。</t>
        </r>
      </text>
    </comment>
    <comment ref="H63" authorId="0" shapeId="0">
      <text>
        <r>
          <rPr>
            <b/>
            <sz val="11"/>
            <color rgb="FF000000"/>
            <rFont val="ＭＳ Ｐゴシック"/>
            <family val="3"/>
            <charset val="128"/>
          </rPr>
          <t>種類ごとのシートから自動的に計算されます。</t>
        </r>
      </text>
    </comment>
    <comment ref="M63" authorId="0" shapeId="0">
      <text>
        <r>
          <rPr>
            <b/>
            <sz val="11"/>
            <color rgb="FF000000"/>
            <rFont val="ＭＳ Ｐゴシック"/>
            <family val="3"/>
            <charset val="128"/>
          </rPr>
          <t>種類ごとのシートから自動的に計算されます。</t>
        </r>
      </text>
    </comment>
    <comment ref="H64" authorId="0" shapeId="0">
      <text>
        <r>
          <rPr>
            <b/>
            <sz val="11"/>
            <color rgb="FF000000"/>
            <rFont val="ＭＳ Ｐゴシック"/>
            <family val="3"/>
            <charset val="128"/>
          </rPr>
          <t>種類ごとのシートから自動的に計算されます。</t>
        </r>
      </text>
    </comment>
    <comment ref="M64" authorId="0" shapeId="0">
      <text>
        <r>
          <rPr>
            <b/>
            <sz val="11"/>
            <color rgb="FF000000"/>
            <rFont val="ＭＳ Ｐゴシック"/>
            <family val="3"/>
            <charset val="128"/>
          </rPr>
          <t>種類ごとのシートから自動的に計算されます。</t>
        </r>
      </text>
    </comment>
    <comment ref="H65" authorId="0" shapeId="0">
      <text>
        <r>
          <rPr>
            <b/>
            <sz val="11"/>
            <color rgb="FF000000"/>
            <rFont val="ＭＳ Ｐゴシック"/>
            <family val="3"/>
            <charset val="128"/>
          </rPr>
          <t>種類ごとのシートから自動的に計算されます。</t>
        </r>
      </text>
    </comment>
    <comment ref="M65" authorId="0" shapeId="0">
      <text>
        <r>
          <rPr>
            <b/>
            <sz val="11"/>
            <color rgb="FF000000"/>
            <rFont val="ＭＳ Ｐゴシック"/>
            <family val="3"/>
            <charset val="128"/>
          </rPr>
          <t>種類ごとのシートから自動的に計算されます。</t>
        </r>
      </text>
    </comment>
    <comment ref="H66" authorId="0" shapeId="0">
      <text>
        <r>
          <rPr>
            <b/>
            <sz val="11"/>
            <color rgb="FF000000"/>
            <rFont val="ＭＳ Ｐゴシック"/>
            <family val="3"/>
            <charset val="128"/>
          </rPr>
          <t>種類ごとのシートから自動的に計算されます。</t>
        </r>
      </text>
    </comment>
    <comment ref="M66" authorId="0" shapeId="0">
      <text>
        <r>
          <rPr>
            <b/>
            <sz val="11"/>
            <color rgb="FF000000"/>
            <rFont val="ＭＳ Ｐゴシック"/>
            <family val="3"/>
            <charset val="128"/>
          </rPr>
          <t>種類ごとのシートから自動的に計算されます。</t>
        </r>
      </text>
    </comment>
    <comment ref="H67" authorId="0" shapeId="0">
      <text>
        <r>
          <rPr>
            <b/>
            <sz val="11"/>
            <color rgb="FF000000"/>
            <rFont val="ＭＳ Ｐゴシック"/>
            <family val="3"/>
            <charset val="128"/>
          </rPr>
          <t>種類ごとのシートから自動的に計算されます。</t>
        </r>
      </text>
    </comment>
    <comment ref="M67" authorId="0" shapeId="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rgb="FF000000"/>
            <rFont val="ＭＳ Ｐゴシック"/>
            <family val="3"/>
            <charset val="128"/>
          </rPr>
          <t>同上</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5"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text>
        <r>
          <rPr>
            <sz val="9"/>
            <color rgb="FF000000"/>
            <rFont val="MS P ゴシック"/>
            <family val="3"/>
            <charset val="128"/>
          </rPr>
          <t>右上のフローから、自動的に計算されます。</t>
        </r>
      </text>
    </comment>
    <comment ref="H37" authorId="0" shapeId="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<sst xmlns="http://schemas.openxmlformats.org/spreadsheetml/2006/main" count="3306" uniqueCount="471">
  <si>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</si>
  <si>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</si>
  <si>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</si>
  <si>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</si>
  <si>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</si>
  <si>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</si>
  <si>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</si>
  <si>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</si>
  <si>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</si>
  <si>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</si>
  <si>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</si>
  <si>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</si>
  <si>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</si>
  <si>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</si>
  <si>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</si>
  <si>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</si>
  <si>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</si>
  <si>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</si>
  <si>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</si>
  <si>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</si>
  <si>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</si>
  <si>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</si>
  <si>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</si>
  <si>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</si>
  <si>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</si>
  <si>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</si>
  <si>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</si>
  <si>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</si>
  <si>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</si>
  <si>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</si>
  <si>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</si>
  <si>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</si>
  <si>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</si>
  <si>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</si>
  <si>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</si>
  <si>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</si>
  <si>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</si>
  <si>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</si>
  <si>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</si>
  <si>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</si>
  <si>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</si>
  <si>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</si>
  <si>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</si>
  <si>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</si>
  <si>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</si>
  <si>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</si>
  <si>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</si>
  <si>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</si>
  <si>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</si>
  <si>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</si>
  <si>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</si>
  <si>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</si>
  <si>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</si>
  <si>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</si>
  <si>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</si>
  <si>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</si>
  <si>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</si>
  <si>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</si>
  <si>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</si>
  <si>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</si>
  <si>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</si>
  <si>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</si>
  <si>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</si>
  <si>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</si>
  <si>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</si>
  <si>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</si>
  <si>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</si>
  <si>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</si>
  <si>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</si>
  <si>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</si>
  <si>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</si>
  <si>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</si>
  <si>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</si>
  <si>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</si>
  <si>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</si>
  <si>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</si>
  <si>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</si>
  <si>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</si>
  <si>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</si>
  <si>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</si>
  <si>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</si>
  <si>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</si>
  <si>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</si>
  <si>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</si>
  <si>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</si>
  <si>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</si>
  <si>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</si>
  <si>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</si>
  <si>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</si>
  <si>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</si>
  <si>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</si>
  <si>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</si>
  <si>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</si>
  <si>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</si>
  <si>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</si>
  <si>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</si>
  <si>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</si>
  <si>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</si>
  <si>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</si>
  <si>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</si>
  <si>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</si>
  <si>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</si>
  <si>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</si>
  <si>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</si>
  <si>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</si>
  <si>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</si>
  <si>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</si>
  <si>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</si>
  <si>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</si>
  <si>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</si>
  <si>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</si>
  <si>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</si>
  <si>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</si>
  <si>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</si>
  <si>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</si>
  <si>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</si>
  <si>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</si>
  <si>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</si>
  <si>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</si>
  <si>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</si>
  <si>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</si>
  <si>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</si>
  <si>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</si>
  <si>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</si>
  <si>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</si>
  <si>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</si>
  <si>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</si>
  <si>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</si>
  <si>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</si>
  <si>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</si>
  <si>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</si>
  <si>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</si>
  <si>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</si>
  <si>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</si>
  <si>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</si>
  <si>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</si>
  <si>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</si>
  <si>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</si>
  <si>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</si>
  <si>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</si>
  <si>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</si>
  <si>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</si>
  <si>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</si>
  <si>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</si>
  <si>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</si>
  <si>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</si>
  <si>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</si>
  <si>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</si>
  <si>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</si>
  <si>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</si>
  <si>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</si>
  <si>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</si>
  <si>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</si>
  <si>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</si>
  <si>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</si>
  <si>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</si>
  <si>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</si>
  <si>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</si>
  <si>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</si>
  <si>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</si>
  <si>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</si>
  <si>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</si>
  <si>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</si>
  <si>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</si>
  <si>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</si>
  <si>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</si>
  <si>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</si>
  <si>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</si>
  <si>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</si>
  <si>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</si>
  <si>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</si>
  <si>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</si>
  <si>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</si>
  <si>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</si>
  <si>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</si>
  <si>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</si>
  <si>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</si>
  <si>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</si>
  <si>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</si>
  <si>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</si>
  <si>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</si>
  <si>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</si>
  <si>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</si>
  <si>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</si>
  <si>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</si>
  <si>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</si>
  <si>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</si>
  <si>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</si>
  <si>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</si>
  <si>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</si>
  <si>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</si>
  <si>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</si>
  <si>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</si>
  <si>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</si>
  <si>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</si>
  <si>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</si>
  <si>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</si>
  <si>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</si>
  <si>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</si>
  <si>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</si>
  <si>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</si>
  <si>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</si>
  <si>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</si>
  <si>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</si>
  <si>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</si>
  <si>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</si>
  <si>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</si>
  <si>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</si>
  <si>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</si>
  <si>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</si>
  <si>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</si>
  <si>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</si>
  <si>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</si>
  <si>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</si>
  <si>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</si>
  <si>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</si>
  <si>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</si>
  <si>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</si>
  <si>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</si>
  <si>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</si>
  <si>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</si>
  <si>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</si>
  <si>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</si>
  <si>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</si>
  <si>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</si>
  <si>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</si>
  <si>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</si>
  <si>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</si>
  <si>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</si>
  <si>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</si>
  <si>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</si>
  <si>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</si>
  <si>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</si>
  <si>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</si>
  <si>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</si>
  <si>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</si>
  <si>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</si>
  <si>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</si>
  <si>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</si>
  <si>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</si>
  <si>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</si>
  <si>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</si>
  <si>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</si>
  <si>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</si>
  <si>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</si>
  <si>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</si>
  <si>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</si>
  <si>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</si>
  <si>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</si>
  <si>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</si>
  <si>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</si>
  <si>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</si>
  <si>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</si>
  <si>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</si>
  <si>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</si>
  <si>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</si>
  <si>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</si>
  <si>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</si>
  <si>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</si>
  <si>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</si>
  <si>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</si>
  <si>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</si>
  <si>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</si>
  <si>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</si>
  <si>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</si>
  <si>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</si>
  <si>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</si>
  <si>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</si>
  <si>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</si>
  <si>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</si>
  <si>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</si>
  <si>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</si>
  <si>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</si>
  <si>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</si>
  <si>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</si>
  <si>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</si>
  <si>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</si>
  <si>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</si>
  <si>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</si>
  <si>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</si>
  <si>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</si>
  <si>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</si>
  <si>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</si>
  <si>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</si>
  <si>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</si>
  <si>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</si>
  <si>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</si>
  <si>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</si>
  <si>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</si>
  <si>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</si>
  <si>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</si>
  <si>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</si>
  <si>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</si>
  <si>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</si>
  <si>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</si>
  <si>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</si>
  <si>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</si>
  <si>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</si>
  <si>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</si>
  <si>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</si>
  <si>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</si>
  <si>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</si>
  <si>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</si>
  <si>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</si>
  <si>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</si>
  <si>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</si>
  <si>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</si>
  <si>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</si>
  <si>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</si>
  <si>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</si>
  <si>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</si>
  <si>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</si>
  <si>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</si>
  <si>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</si>
  <si>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</si>
  <si>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</si>
  <si>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</si>
  <si>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</si>
  <si>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</si>
  <si>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</si>
  <si>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</si>
  <si>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</si>
  <si>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</si>
  <si>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</si>
  <si>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</si>
  <si>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</si>
  <si>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</si>
  <si>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</si>
  <si>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</si>
  <si>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</si>
  <si>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</si>
  <si>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</si>
  <si>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</si>
  <si>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</si>
  <si>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</si>
  <si>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</si>
  <si>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</si>
  <si>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</si>
  <si>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</si>
  <si>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</si>
  <si>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</si>
  <si>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</si>
  <si>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</si>
  <si>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</si>
  <si>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</si>
  <si>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</si>
  <si>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</si>
  <si>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</si>
  <si>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</si>
  <si>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</si>
  <si>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</si>
  <si>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</si>
  <si>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</si>
  <si>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</si>
  <si>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</si>
  <si>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</si>
  <si>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</si>
  <si>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</si>
  <si>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</si>
  <si>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</si>
  <si>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</si>
  <si>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</si>
  <si>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</si>
  <si>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</si>
  <si>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</si>
  <si>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</si>
  <si>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</si>
  <si>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</si>
  <si>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</si>
  <si>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</si>
  <si>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</si>
  <si>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</si>
  <si>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</si>
  <si>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</si>
  <si>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</si>
  <si>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</si>
  <si>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</si>
  <si>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</si>
  <si>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</si>
  <si>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</si>
  <si>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</si>
  <si>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</si>
  <si>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</si>
  <si>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</si>
  <si>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</si>
  <si>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</si>
  <si>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</si>
  <si>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</si>
  <si>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</si>
  <si>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</si>
  <si>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</si>
  <si>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</si>
  <si>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</si>
  <si>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</si>
  <si>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</si>
  <si>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</si>
  <si>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</si>
  <si>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</si>
  <si>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</si>
  <si>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</si>
  <si>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</si>
  <si>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</si>
  <si>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</si>
  <si>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</si>
  <si>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</si>
  <si>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</si>
  <si>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</si>
  <si>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</si>
  <si>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</si>
  <si>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</si>
  <si>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</si>
  <si>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</si>
  <si>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</si>
  <si>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</si>
  <si>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</si>
  <si>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</si>
  <si>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</si>
  <si>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</si>
  <si>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</si>
  <si>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</si>
  <si>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</si>
  <si>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</si>
  <si>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</si>
  <si>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</si>
  <si>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</si>
  <si>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</si>
  <si>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</si>
  <si>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</si>
  <si>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</si>
  <si>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</si>
  <si>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</si>
  <si>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</si>
  <si>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</si>
  <si>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</si>
  <si>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</si>
  <si>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</si>
  <si>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</si>
  <si>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</si>
  <si>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</si>
  <si>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</si>
  <si>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</si>
  <si>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</si>
  <si>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</si>
  <si>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</si>
  <si>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</si>
  <si>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</si>
  <si>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</si>
  <si>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</si>
  <si>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</si>
  <si>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</si>
  <si>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</si>
  <si>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</si>
  <si>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</si>
  <si>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</si>
  <si>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</si>
  <si>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</si>
  <si>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</si>
  <si>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</si>
  <si>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</si>
  <si>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</si>
  <si>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</si>
  <si>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</si>
  <si>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</si>
  <si>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令和7年6月12日</t>
  </si>
  <si>
    <t>東京都港区芝4-8-2</t>
  </si>
  <si>
    <t>髙松建設株式会社東京本店
取締役専務執行役員本店長 工藤孝宏</t>
  </si>
  <si>
    <t>03-3455-8144</t>
  </si>
  <si>
    <t>髙松建設株式会社東京本店管轄内　各事業場</t>
  </si>
  <si>
    <t>Ｄ建設業　（０６　総合工事業）</t>
  </si>
  <si>
    <t>令和6年度　完工高　45,595百万円（東京本店実機）</t>
  </si>
  <si>
    <t>1,021名（東京本店：令和7年5月31日現在）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</si>
</sst>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1" fillId="0" borderId="14" xfId="0" applyFont="1" applyBorder="1">
      <alignment vertical="center"/>
    </xf>
    <xf numFmtId="0" fontId="41"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20" fillId="0" borderId="61" xfId="4" applyFont="1" applyBorder="1" applyAlignment="1">
      <alignment horizontal="center" vertical="top" wrapText="1"/>
    </xf>
    <xf numFmtId="0" fontId="20" fillId="0" borderId="0" xfId="4" applyFont="1" applyAlignment="1">
      <alignment horizontal="center" vertical="top" wrapText="1"/>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29"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15515"/>
          <a:ext cx="657225" cy="638175"/>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20599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15515"/>
          <a:ext cx="657225" cy="638175"/>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20599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96465"/>
          <a:ext cx="657225" cy="62865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2504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1551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1551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2504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1551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205990"/>
          <a:ext cx="657225" cy="638175"/>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205990"/>
          <a:ext cx="657225" cy="638175"/>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96465"/>
          <a:ext cx="657225" cy="638175"/>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a:extLst/>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15515"/>
          <a:ext cx="657225" cy="638175"/>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96465"/>
          <a:ext cx="657225" cy="638175"/>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34565"/>
          <a:ext cx="657225" cy="62865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205990"/>
          <a:ext cx="657225" cy="638175"/>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205990"/>
          <a:ext cx="657225" cy="638175"/>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25040"/>
          <a:ext cx="657225" cy="638175"/>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C68" zoomScaleNormal="100" zoomScaleSheetLayoutView="100" workbookViewId="0">
      <selection activeCell="S43" sqref="S43"/>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ustomWidth="1"/>
    <col min="19" max="19" width="10.875" style="21" customWidth="1"/>
    <col min="20" max="20" width="9" style="21" customWidth="1"/>
    <col min="21" max="21" width="13.375" style="21" customWidth="1"/>
    <col min="22" max="27" width="9" style="21" customWidth="1"/>
    <col min="28" max="28" width="33.875" style="21" customWidth="1"/>
    <col min="29" max="29" width="9" style="21" customWidth="1"/>
    <col min="30" max="16384" width="9" style="21"/>
  </cols>
  <sheetData>
    <row r="2" spans="1:25" ht="13.5">
      <c r="C2" s="20" t="s">
        <v>50</v>
      </c>
    </row>
    <row r="3" spans="1:25" ht="13.5">
      <c r="C3" s="20" t="s">
        <v>158</v>
      </c>
    </row>
    <row r="4" spans="1:25" s="73" customFormat="1" ht="13.5">
      <c r="A4" s="72"/>
      <c r="B4" s="72"/>
      <c r="C4" s="20" t="s">
        <v>357</v>
      </c>
      <c r="E4" s="92"/>
    </row>
    <row r="5" spans="1:25" s="283" customFormat="1" ht="13.5">
      <c r="A5" s="281"/>
      <c r="B5" s="281"/>
      <c r="C5" s="286" t="s">
        <v>344</v>
      </c>
      <c r="E5" s="284"/>
    </row>
    <row r="6" spans="1:25" ht="13.5">
      <c r="C6" s="20"/>
    </row>
    <row r="7" spans="1:25" ht="13.5">
      <c r="C7" s="20" t="s">
        <v>2</v>
      </c>
      <c r="Q7" s="20"/>
    </row>
    <row r="8" spans="1:25" s="283" customFormat="1" ht="13.5">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5">
      <c r="C11" s="286" t="s">
        <v>347</v>
      </c>
      <c r="D11" s="288"/>
      <c r="E11" s="288"/>
      <c r="F11" s="288"/>
      <c r="G11" s="288"/>
      <c r="H11" s="288"/>
      <c r="I11" s="288"/>
      <c r="J11" s="288"/>
      <c r="K11" s="288"/>
      <c r="L11" s="288"/>
      <c r="M11" s="288"/>
      <c r="N11" s="288"/>
      <c r="O11" s="288"/>
      <c r="P11" s="288"/>
      <c r="Q11" s="288"/>
      <c r="R11" s="288"/>
      <c r="W11" s="20"/>
      <c r="X11" s="20"/>
      <c r="Y11" s="275"/>
    </row>
    <row r="12" spans="1:25" ht="13.5">
      <c r="C12" s="286" t="s">
        <v>348</v>
      </c>
      <c r="D12" s="288"/>
      <c r="E12" s="288"/>
      <c r="F12" s="288"/>
      <c r="G12" s="288"/>
      <c r="H12" s="288"/>
      <c r="I12" s="288"/>
      <c r="J12" s="288"/>
      <c r="K12" s="288"/>
      <c r="L12" s="288"/>
      <c r="M12" s="288"/>
      <c r="N12" s="288"/>
      <c r="O12" s="288"/>
      <c r="P12" s="288"/>
      <c r="Q12" s="288"/>
      <c r="R12" s="288"/>
      <c r="W12" s="20"/>
      <c r="X12" s="20"/>
      <c r="Y12" s="275"/>
    </row>
    <row r="13" spans="1:25" ht="13.5">
      <c r="C13" s="286" t="s">
        <v>349</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445" t="s">
        <v>342</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353</v>
      </c>
      <c r="D21" s="448"/>
      <c r="E21" s="20" t="s">
        <v>343</v>
      </c>
      <c r="Q21" s="20"/>
      <c r="R21" s="88"/>
      <c r="S21" s="88"/>
    </row>
    <row r="22" spans="1:25" ht="13.5">
      <c r="C22" s="465" t="s">
        <v>354</v>
      </c>
      <c r="D22" s="466"/>
      <c r="E22" s="20" t="s">
        <v>1</v>
      </c>
      <c r="Q22" s="20"/>
      <c r="R22" s="88"/>
      <c r="S22" s="88"/>
    </row>
    <row r="23" spans="1:25" ht="13.5">
      <c r="C23" s="467" t="s">
        <v>355</v>
      </c>
      <c r="D23" s="468"/>
      <c r="E23" s="20" t="s">
        <v>46</v>
      </c>
      <c r="Q23" s="20"/>
      <c r="R23" s="20"/>
      <c r="S23" s="88"/>
    </row>
    <row r="24" spans="1:25" ht="13.5">
      <c r="C24" s="469" t="s">
        <v>356</v>
      </c>
      <c r="D24" s="470"/>
      <c r="E24" s="286" t="s">
        <v>345</v>
      </c>
      <c r="Q24" s="20"/>
      <c r="R24" s="20"/>
      <c r="S24" s="88"/>
    </row>
    <row r="25" spans="1:25" ht="13.5">
      <c r="E25" s="286" t="s">
        <v>350</v>
      </c>
      <c r="Q25" s="20"/>
      <c r="R25" s="20"/>
      <c r="S25" s="88"/>
    </row>
    <row r="26" spans="1:25" ht="14.25" thickBot="1">
      <c r="E26" s="385"/>
      <c r="O26" s="98" t="s">
        <v>157</v>
      </c>
      <c r="Q26" s="20"/>
      <c r="R26" s="20"/>
      <c r="S26" s="88"/>
    </row>
    <row r="27" spans="1:25" ht="13.5">
      <c r="A27" s="21">
        <v>14</v>
      </c>
      <c r="M27" s="452" t="s">
        <v>325</v>
      </c>
      <c r="N27" s="96" t="s">
        <v>112</v>
      </c>
      <c r="O27" s="97" t="s">
        <v>113</v>
      </c>
      <c r="Q27" s="20"/>
      <c r="R27" s="20"/>
      <c r="S27" s="88"/>
    </row>
    <row r="28" spans="1:25" ht="20.100000000000001" customHeight="1" thickBot="1">
      <c r="A28" s="22">
        <f>+R86</f>
        <v>0</v>
      </c>
      <c r="C28" s="21" t="s">
        <v>294</v>
      </c>
      <c r="M28" s="453"/>
      <c r="N28" s="243" t="s">
        <v>154</v>
      </c>
      <c r="O28" s="244" t="s">
        <v>462</v>
      </c>
      <c r="Q28" s="20"/>
      <c r="R28" s="20"/>
      <c r="S28" s="88"/>
    </row>
    <row r="29" spans="1:25" ht="13.5">
      <c r="C29" s="481" t="s">
        <v>389</v>
      </c>
      <c r="D29" s="482"/>
      <c r="E29" s="482"/>
      <c r="F29" s="482"/>
      <c r="G29" s="482"/>
      <c r="H29" s="482"/>
      <c r="I29" s="482"/>
      <c r="J29" s="482"/>
      <c r="K29" s="482"/>
      <c r="L29" s="482"/>
      <c r="M29" s="482"/>
      <c r="N29" s="482"/>
      <c r="O29" s="482"/>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88" t="s">
        <v>295</v>
      </c>
      <c r="D31" s="489"/>
      <c r="E31" s="489"/>
      <c r="F31" s="489"/>
      <c r="G31" s="489"/>
      <c r="H31" s="489"/>
      <c r="I31" s="489"/>
      <c r="J31" s="489"/>
      <c r="K31" s="489"/>
      <c r="L31" s="489"/>
      <c r="M31" s="489"/>
      <c r="N31" s="489"/>
      <c r="O31" s="490"/>
      <c r="P31" s="20"/>
      <c r="Q31" s="20"/>
      <c r="S31" s="20"/>
      <c r="T31" s="20"/>
      <c r="U31" s="275"/>
    </row>
    <row r="32" spans="1:25" ht="12" customHeight="1">
      <c r="C32" s="491"/>
      <c r="D32" s="492"/>
      <c r="E32" s="492"/>
      <c r="F32" s="492"/>
      <c r="G32" s="492"/>
      <c r="H32" s="492"/>
      <c r="I32" s="492"/>
      <c r="J32" s="492"/>
      <c r="K32" s="492"/>
      <c r="L32" s="492"/>
      <c r="M32" s="492"/>
      <c r="N32" s="492"/>
      <c r="O32" s="493"/>
      <c r="Q32" s="20"/>
      <c r="R32" s="20"/>
      <c r="S32" s="88"/>
    </row>
    <row r="33" spans="1:19" ht="10.35" customHeight="1">
      <c r="C33" s="78"/>
      <c r="O33" s="79"/>
      <c r="Q33" s="20"/>
      <c r="R33" s="20"/>
      <c r="S33" s="20"/>
    </row>
    <row r="34" spans="1:19" ht="14.25">
      <c r="C34" s="78"/>
      <c r="L34" s="471" t="s">
        <v>463</v>
      </c>
      <c r="M34" s="472"/>
      <c r="N34" s="472"/>
      <c r="O34" s="473"/>
      <c r="Q34" s="20"/>
      <c r="R34" s="20"/>
      <c r="S34" s="20"/>
    </row>
    <row r="35" spans="1:19" ht="11.25" customHeight="1">
      <c r="C35" s="78"/>
      <c r="O35" s="80"/>
      <c r="Q35" s="20"/>
      <c r="R35" s="20"/>
      <c r="S35" s="20"/>
    </row>
    <row r="36" spans="1:19" ht="13.5">
      <c r="C36" s="463" t="s">
        <v>41</v>
      </c>
      <c r="D36" s="464"/>
      <c r="E36" s="464"/>
      <c r="F36" s="464"/>
      <c r="G36" s="275" t="s">
        <v>5</v>
      </c>
      <c r="O36" s="79"/>
      <c r="Q36" s="20"/>
      <c r="R36" s="20"/>
      <c r="S36" s="20"/>
    </row>
    <row r="37" spans="1:19" ht="13.5">
      <c r="C37" s="78"/>
      <c r="O37" s="79"/>
      <c r="Q37" s="20"/>
      <c r="R37" s="20"/>
      <c r="S37" s="88"/>
    </row>
    <row r="38" spans="1:19" ht="13.5">
      <c r="A38" s="22">
        <v>3</v>
      </c>
      <c r="C38" s="78"/>
      <c r="H38" s="221" t="s">
        <v>340</v>
      </c>
      <c r="I38" s="221"/>
      <c r="O38" s="79"/>
      <c r="Q38" s="20"/>
      <c r="R38" s="20"/>
      <c r="S38" s="88"/>
    </row>
    <row r="39" spans="1:19" ht="26.25" customHeight="1">
      <c r="C39" s="78"/>
      <c r="H39" s="23" t="s">
        <v>6</v>
      </c>
      <c r="I39" s="23"/>
      <c r="J39" s="474" t="s">
        <v>464</v>
      </c>
      <c r="K39" s="474"/>
      <c r="L39" s="475"/>
      <c r="M39" s="475"/>
      <c r="N39" s="475"/>
      <c r="O39" s="476"/>
      <c r="Q39" s="20"/>
      <c r="R39" s="20"/>
    </row>
    <row r="40" spans="1:19" ht="26.25" customHeight="1">
      <c r="C40" s="78"/>
      <c r="H40" s="23" t="s">
        <v>7</v>
      </c>
      <c r="I40" s="23"/>
      <c r="J40" s="474" t="s">
        <v>465</v>
      </c>
      <c r="K40" s="474"/>
      <c r="L40" s="475"/>
      <c r="M40" s="475"/>
      <c r="N40" s="475"/>
      <c r="O40" s="476"/>
    </row>
    <row r="41" spans="1:19">
      <c r="C41" s="78"/>
      <c r="J41" s="21" t="s">
        <v>8</v>
      </c>
      <c r="O41" s="79"/>
    </row>
    <row r="42" spans="1:19">
      <c r="C42" s="78"/>
      <c r="J42" s="24" t="s">
        <v>9</v>
      </c>
      <c r="K42" s="24"/>
      <c r="L42" s="477" t="s">
        <v>466</v>
      </c>
      <c r="M42" s="477"/>
      <c r="N42" s="477"/>
      <c r="O42" s="478"/>
    </row>
    <row r="43" spans="1:19">
      <c r="C43" s="78"/>
      <c r="J43" s="24"/>
      <c r="K43" s="24"/>
      <c r="O43" s="79"/>
    </row>
    <row r="44" spans="1:19" ht="8.25" customHeight="1">
      <c r="C44" s="78"/>
      <c r="O44" s="79"/>
    </row>
    <row r="45" spans="1:19" ht="30" customHeight="1">
      <c r="A45" s="22">
        <v>4</v>
      </c>
      <c r="C45" s="494" t="s">
        <v>439</v>
      </c>
      <c r="D45" s="495"/>
      <c r="E45" s="495"/>
      <c r="F45" s="495"/>
      <c r="G45" s="495"/>
      <c r="H45" s="495"/>
      <c r="I45" s="495"/>
      <c r="J45" s="495"/>
      <c r="K45" s="495"/>
      <c r="L45" s="495"/>
      <c r="M45" s="495"/>
      <c r="N45" s="495"/>
      <c r="O45" s="496"/>
    </row>
    <row r="46" spans="1:19">
      <c r="C46" s="81"/>
      <c r="D46" s="25"/>
      <c r="E46" s="25"/>
      <c r="F46" s="25"/>
      <c r="G46" s="25"/>
      <c r="H46" s="25"/>
      <c r="I46" s="25"/>
      <c r="J46" s="25"/>
      <c r="K46" s="25"/>
      <c r="L46" s="25"/>
      <c r="M46" s="25"/>
      <c r="N46" s="25"/>
      <c r="O46" s="82"/>
    </row>
    <row r="47" spans="1:19" ht="18" customHeight="1">
      <c r="C47" s="457" t="s">
        <v>10</v>
      </c>
      <c r="D47" s="458"/>
      <c r="E47" s="459"/>
      <c r="F47" s="500" t="s">
        <v>467</v>
      </c>
      <c r="G47" s="501"/>
      <c r="H47" s="502"/>
      <c r="I47" s="502"/>
      <c r="J47" s="502"/>
      <c r="K47" s="502"/>
      <c r="L47" s="502"/>
      <c r="M47" s="454" t="s">
        <v>434</v>
      </c>
      <c r="N47" s="455"/>
      <c r="O47" s="456"/>
    </row>
    <row r="48" spans="1:19" ht="18" customHeight="1">
      <c r="C48" s="460"/>
      <c r="D48" s="461"/>
      <c r="E48" s="462"/>
      <c r="F48" s="503"/>
      <c r="G48" s="504"/>
      <c r="H48" s="504"/>
      <c r="I48" s="504"/>
      <c r="J48" s="504"/>
      <c r="K48" s="504"/>
      <c r="L48" s="504"/>
      <c r="M48" s="497">
        <v>2873</v>
      </c>
      <c r="N48" s="498"/>
      <c r="O48" s="499"/>
    </row>
    <row r="49" spans="3:21" ht="18" customHeight="1">
      <c r="C49" s="457" t="s">
        <v>11</v>
      </c>
      <c r="D49" s="483"/>
      <c r="E49" s="484"/>
      <c r="F49" s="505" t="s">
        <v>464</v>
      </c>
      <c r="G49" s="506"/>
      <c r="H49" s="506"/>
      <c r="I49" s="506"/>
      <c r="J49" s="506"/>
      <c r="K49" s="506"/>
      <c r="L49" s="126" t="s">
        <v>171</v>
      </c>
      <c r="M49" s="386"/>
      <c r="N49" s="509" t="s">
        <v>466</v>
      </c>
      <c r="O49" s="510"/>
    </row>
    <row r="50" spans="3:21" ht="18" customHeight="1">
      <c r="C50" s="485"/>
      <c r="D50" s="486"/>
      <c r="E50" s="487"/>
      <c r="F50" s="507"/>
      <c r="G50" s="508"/>
      <c r="H50" s="508"/>
      <c r="I50" s="508"/>
      <c r="J50" s="508"/>
      <c r="K50" s="508"/>
      <c r="L50" s="387"/>
      <c r="M50" s="479"/>
      <c r="N50" s="480"/>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531" t="s">
        <v>117</v>
      </c>
      <c r="G52" s="532"/>
      <c r="H52" s="532"/>
      <c r="I52" s="532"/>
      <c r="J52" s="30" t="s">
        <v>47</v>
      </c>
      <c r="K52" s="30"/>
      <c r="L52" s="542" t="s">
        <v>468</v>
      </c>
      <c r="M52" s="542"/>
      <c r="N52" s="543"/>
      <c r="O52" s="544"/>
    </row>
    <row r="53" spans="3:21" ht="22.5" customHeight="1">
      <c r="C53" s="295"/>
      <c r="D53" s="306" t="s">
        <v>19</v>
      </c>
      <c r="E53" s="307" t="s">
        <v>364</v>
      </c>
      <c r="F53" s="533" t="s">
        <v>365</v>
      </c>
      <c r="G53" s="534"/>
      <c r="H53" s="535"/>
      <c r="I53" s="533" t="s">
        <v>366</v>
      </c>
      <c r="J53" s="536"/>
      <c r="K53" s="537"/>
      <c r="L53" s="538"/>
      <c r="M53" s="539"/>
      <c r="N53" s="389" t="s">
        <v>367</v>
      </c>
      <c r="O53" s="390"/>
    </row>
    <row r="54" spans="3:21" ht="22.5" customHeight="1">
      <c r="C54" s="295"/>
      <c r="D54" s="294"/>
      <c r="E54" s="310"/>
      <c r="F54" s="533" t="s">
        <v>368</v>
      </c>
      <c r="G54" s="534"/>
      <c r="H54" s="535"/>
      <c r="I54" s="551" t="s">
        <v>369</v>
      </c>
      <c r="J54" s="536"/>
      <c r="K54" s="536"/>
      <c r="L54" s="538"/>
      <c r="M54" s="539"/>
      <c r="N54" s="389" t="s">
        <v>367</v>
      </c>
      <c r="O54" s="390"/>
    </row>
    <row r="55" spans="3:21" ht="22.5" customHeight="1">
      <c r="C55" s="295"/>
      <c r="D55" s="552" t="s">
        <v>370</v>
      </c>
      <c r="E55" s="553"/>
      <c r="F55" s="533" t="s">
        <v>371</v>
      </c>
      <c r="G55" s="534"/>
      <c r="H55" s="535"/>
      <c r="I55" s="551" t="s">
        <v>372</v>
      </c>
      <c r="J55" s="536"/>
      <c r="K55" s="536"/>
      <c r="L55" s="538"/>
      <c r="M55" s="539"/>
      <c r="N55" s="389" t="s">
        <v>373</v>
      </c>
      <c r="O55" s="390"/>
    </row>
    <row r="56" spans="3:21" ht="22.5" customHeight="1">
      <c r="C56" s="295"/>
      <c r="D56" s="552"/>
      <c r="E56" s="553"/>
      <c r="F56" s="533" t="s">
        <v>374</v>
      </c>
      <c r="G56" s="534"/>
      <c r="H56" s="535"/>
      <c r="I56" s="551" t="s">
        <v>375</v>
      </c>
      <c r="J56" s="536"/>
      <c r="K56" s="536"/>
      <c r="L56" s="538"/>
      <c r="M56" s="539"/>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545" t="s">
        <v>469</v>
      </c>
      <c r="G58" s="546"/>
      <c r="H58" s="546"/>
      <c r="I58" s="546"/>
      <c r="J58" s="546"/>
      <c r="K58" s="546"/>
      <c r="L58" s="546"/>
      <c r="M58" s="546"/>
      <c r="N58" s="546"/>
      <c r="O58" s="547"/>
    </row>
    <row r="59" spans="3:21" ht="26.25" customHeight="1">
      <c r="C59" s="300"/>
      <c r="D59" s="317" t="s">
        <v>24</v>
      </c>
      <c r="E59" s="318" t="s">
        <v>377</v>
      </c>
      <c r="F59" s="548" t="s">
        <v>470</v>
      </c>
      <c r="G59" s="549"/>
      <c r="H59" s="549"/>
      <c r="I59" s="549"/>
      <c r="J59" s="549"/>
      <c r="K59" s="549"/>
      <c r="L59" s="549"/>
      <c r="M59" s="549"/>
      <c r="N59" s="549"/>
      <c r="O59" s="550"/>
    </row>
    <row r="60" spans="3:21" ht="30" customHeight="1">
      <c r="C60" s="516" t="s">
        <v>296</v>
      </c>
      <c r="D60" s="517"/>
      <c r="E60" s="518"/>
      <c r="F60" s="519" t="s">
        <v>440</v>
      </c>
      <c r="G60" s="520"/>
      <c r="H60" s="520"/>
      <c r="I60" s="520"/>
      <c r="J60" s="520"/>
      <c r="K60" s="520"/>
      <c r="L60" s="520"/>
      <c r="M60" s="520"/>
      <c r="N60" s="520"/>
      <c r="O60" s="521"/>
      <c r="Q60" s="26"/>
    </row>
    <row r="61" spans="3:21" ht="18" customHeight="1">
      <c r="C61" s="177" t="s">
        <v>316</v>
      </c>
      <c r="D61" s="176"/>
      <c r="E61" s="178"/>
      <c r="F61" s="27"/>
      <c r="G61" s="27"/>
      <c r="H61" s="28"/>
      <c r="I61" s="28"/>
      <c r="J61" s="29"/>
      <c r="K61" s="29"/>
      <c r="L61" s="30"/>
      <c r="M61" s="30"/>
      <c r="N61" s="30"/>
      <c r="O61" s="31"/>
      <c r="Q61" s="26"/>
    </row>
    <row r="62" spans="3:21" ht="24.75" customHeight="1">
      <c r="C62" s="522"/>
      <c r="D62" s="449" t="s">
        <v>297</v>
      </c>
      <c r="E62" s="450"/>
      <c r="F62" s="450"/>
      <c r="G62" s="451"/>
      <c r="H62" s="449" t="s">
        <v>317</v>
      </c>
      <c r="I62" s="451"/>
      <c r="J62" s="449" t="s">
        <v>298</v>
      </c>
      <c r="K62" s="450"/>
      <c r="L62" s="451"/>
      <c r="M62" s="449" t="s">
        <v>318</v>
      </c>
      <c r="N62" s="450"/>
      <c r="O62" s="451"/>
      <c r="Q62" s="26"/>
    </row>
    <row r="63" spans="3:21" ht="24.75" customHeight="1">
      <c r="C63" s="522"/>
      <c r="D63" s="513" t="s">
        <v>299</v>
      </c>
      <c r="E63" s="514"/>
      <c r="F63" s="514"/>
      <c r="G63" s="515"/>
      <c r="H63" s="379">
        <f>+別紙!AA9</f>
        <v>8792.0999999999985</v>
      </c>
      <c r="I63" s="240" t="s">
        <v>4</v>
      </c>
      <c r="J63" s="525" t="s">
        <v>323</v>
      </c>
      <c r="K63" s="526"/>
      <c r="L63" s="527"/>
      <c r="M63" s="523">
        <f>+別紙!AA14</f>
        <v>8792.0999999999985</v>
      </c>
      <c r="N63" s="524"/>
      <c r="O63" s="391" t="s">
        <v>4</v>
      </c>
      <c r="P63" s="162"/>
      <c r="Q63" s="127"/>
      <c r="R63" s="127"/>
      <c r="S63" s="127"/>
      <c r="T63" s="127"/>
      <c r="U63" s="127"/>
    </row>
    <row r="64" spans="3:21" ht="24.75" customHeight="1">
      <c r="C64" s="522"/>
      <c r="D64" s="513" t="s">
        <v>300</v>
      </c>
      <c r="E64" s="514"/>
      <c r="F64" s="514"/>
      <c r="G64" s="515"/>
      <c r="H64" s="379" t="str">
        <f>+別紙!AA10</f>
        <v>0</v>
      </c>
      <c r="I64" s="240" t="s">
        <v>4</v>
      </c>
      <c r="J64" s="525" t="s">
        <v>304</v>
      </c>
      <c r="K64" s="526"/>
      <c r="L64" s="527"/>
      <c r="M64" s="523">
        <f>+別紙!AA15</f>
        <v>721.4</v>
      </c>
      <c r="N64" s="524"/>
      <c r="O64" s="31" t="s">
        <v>4</v>
      </c>
      <c r="P64" s="540"/>
      <c r="Q64" s="541"/>
      <c r="R64" s="541"/>
      <c r="S64" s="541"/>
    </row>
    <row r="65" spans="1:22" ht="24.75" customHeight="1">
      <c r="C65" s="522"/>
      <c r="D65" s="513" t="s">
        <v>301</v>
      </c>
      <c r="E65" s="514"/>
      <c r="F65" s="514"/>
      <c r="G65" s="515"/>
      <c r="H65" s="379" t="str">
        <f>+別紙!AA11</f>
        <v>0</v>
      </c>
      <c r="I65" s="240" t="s">
        <v>4</v>
      </c>
      <c r="J65" s="513" t="s">
        <v>305</v>
      </c>
      <c r="K65" s="514"/>
      <c r="L65" s="515"/>
      <c r="M65" s="523">
        <f>+別紙!AA16</f>
        <v>140.69999999999999</v>
      </c>
      <c r="N65" s="524"/>
      <c r="O65" s="378" t="s">
        <v>4</v>
      </c>
      <c r="P65" s="160"/>
      <c r="Q65" s="161"/>
      <c r="R65" s="161"/>
      <c r="S65" s="161"/>
    </row>
    <row r="66" spans="1:22" ht="24.75" customHeight="1">
      <c r="C66" s="392"/>
      <c r="D66" s="513" t="s">
        <v>302</v>
      </c>
      <c r="E66" s="514"/>
      <c r="F66" s="514"/>
      <c r="G66" s="515"/>
      <c r="H66" s="379" t="str">
        <f>+別紙!AA12</f>
        <v>0</v>
      </c>
      <c r="I66" s="240" t="s">
        <v>4</v>
      </c>
      <c r="J66" s="513" t="s">
        <v>386</v>
      </c>
      <c r="K66" s="514"/>
      <c r="L66" s="515"/>
      <c r="M66" s="523" t="str">
        <f>+別紙!AA17</f>
        <v>0</v>
      </c>
      <c r="N66" s="524"/>
      <c r="O66" s="378" t="s">
        <v>4</v>
      </c>
      <c r="P66" s="160"/>
      <c r="Q66" s="161"/>
      <c r="R66" s="161"/>
      <c r="S66" s="161"/>
    </row>
    <row r="67" spans="1:22" ht="24.75" customHeight="1">
      <c r="C67" s="393"/>
      <c r="D67" s="513" t="s">
        <v>303</v>
      </c>
      <c r="E67" s="514"/>
      <c r="F67" s="514"/>
      <c r="G67" s="515"/>
      <c r="H67" s="379" t="str">
        <f>+別紙!AA13</f>
        <v>0</v>
      </c>
      <c r="I67" s="240" t="s">
        <v>4</v>
      </c>
      <c r="J67" s="513" t="s">
        <v>387</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81" t="s">
        <v>408</v>
      </c>
      <c r="D70" s="482"/>
      <c r="E70" s="482"/>
      <c r="F70" s="482"/>
      <c r="G70" s="482"/>
      <c r="H70" s="482"/>
      <c r="I70" s="482"/>
      <c r="J70" s="482"/>
      <c r="K70" s="482"/>
      <c r="L70" s="482"/>
      <c r="M70" s="482"/>
      <c r="N70" s="482"/>
      <c r="O70" s="482"/>
    </row>
    <row r="71" spans="1:22" ht="13.5">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441</v>
      </c>
      <c r="E73" s="511"/>
      <c r="F73" s="511"/>
      <c r="G73" s="511"/>
      <c r="H73" s="511"/>
      <c r="I73" s="511"/>
      <c r="J73" s="511"/>
      <c r="K73" s="511"/>
      <c r="L73" s="511"/>
      <c r="M73" s="511"/>
      <c r="N73" s="511"/>
      <c r="O73" s="512"/>
    </row>
    <row r="74" spans="1:22" ht="15" customHeight="1">
      <c r="C74" s="181">
        <v>2</v>
      </c>
      <c r="D74" s="511" t="s">
        <v>361</v>
      </c>
      <c r="E74" s="511"/>
      <c r="F74" s="511"/>
      <c r="G74" s="511"/>
      <c r="H74" s="511"/>
      <c r="I74" s="511"/>
      <c r="J74" s="511"/>
      <c r="K74" s="511"/>
      <c r="L74" s="511"/>
      <c r="M74" s="511"/>
      <c r="N74" s="511"/>
      <c r="O74" s="512"/>
    </row>
    <row r="75" spans="1:22" ht="15" customHeight="1">
      <c r="C75" s="181"/>
      <c r="D75" s="511" t="s">
        <v>362</v>
      </c>
      <c r="E75" s="511"/>
      <c r="F75" s="511"/>
      <c r="G75" s="511"/>
      <c r="H75" s="511"/>
      <c r="I75" s="511"/>
      <c r="J75" s="511"/>
      <c r="K75" s="511"/>
      <c r="L75" s="511"/>
      <c r="M75" s="511"/>
      <c r="N75" s="511"/>
      <c r="O75" s="512"/>
    </row>
    <row r="76" spans="1:22" ht="41.25" customHeight="1">
      <c r="C76" s="181"/>
      <c r="D76" s="511" t="s">
        <v>378</v>
      </c>
      <c r="E76" s="511"/>
      <c r="F76" s="511"/>
      <c r="G76" s="511"/>
      <c r="H76" s="511"/>
      <c r="I76" s="511"/>
      <c r="J76" s="511"/>
      <c r="K76" s="511"/>
      <c r="L76" s="511"/>
      <c r="M76" s="511"/>
      <c r="N76" s="511"/>
      <c r="O76" s="512"/>
    </row>
    <row r="77" spans="1:22" ht="28.35" customHeight="1">
      <c r="A77" s="21"/>
      <c r="B77" s="21"/>
      <c r="C77" s="181">
        <v>3</v>
      </c>
      <c r="D77" s="511" t="s">
        <v>442</v>
      </c>
      <c r="E77" s="511"/>
      <c r="F77" s="511"/>
      <c r="G77" s="511"/>
      <c r="H77" s="511"/>
      <c r="I77" s="511"/>
      <c r="J77" s="511"/>
      <c r="K77" s="511"/>
      <c r="L77" s="511"/>
      <c r="M77" s="511"/>
      <c r="N77" s="511"/>
      <c r="O77" s="512"/>
    </row>
    <row r="78" spans="1:22" ht="28.35" customHeight="1">
      <c r="A78" s="21"/>
      <c r="B78" s="21"/>
      <c r="C78" s="181">
        <v>4</v>
      </c>
      <c r="D78" s="511" t="s">
        <v>443</v>
      </c>
      <c r="E78" s="511"/>
      <c r="F78" s="511"/>
      <c r="G78" s="511"/>
      <c r="H78" s="511"/>
      <c r="I78" s="511"/>
      <c r="J78" s="511"/>
      <c r="K78" s="511"/>
      <c r="L78" s="511"/>
      <c r="M78" s="511"/>
      <c r="N78" s="511"/>
      <c r="O78" s="512"/>
    </row>
    <row r="79" spans="1:22" ht="15" customHeight="1">
      <c r="A79" s="21"/>
      <c r="B79" s="21"/>
      <c r="C79" s="181"/>
      <c r="D79" s="182" t="s">
        <v>411</v>
      </c>
      <c r="E79" s="511" t="s">
        <v>311</v>
      </c>
      <c r="F79" s="511"/>
      <c r="G79" s="511"/>
      <c r="H79" s="511"/>
      <c r="I79" s="511"/>
      <c r="J79" s="511"/>
      <c r="K79" s="511"/>
      <c r="L79" s="511"/>
      <c r="M79" s="511"/>
      <c r="N79" s="511"/>
      <c r="O79" s="512"/>
    </row>
    <row r="80" spans="1:22" ht="15" customHeight="1">
      <c r="A80" s="21"/>
      <c r="B80" s="21"/>
      <c r="C80" s="181"/>
      <c r="D80" s="182" t="s">
        <v>412</v>
      </c>
      <c r="E80" s="511" t="s">
        <v>419</v>
      </c>
      <c r="F80" s="511"/>
      <c r="G80" s="511"/>
      <c r="H80" s="511"/>
      <c r="I80" s="511"/>
      <c r="J80" s="511"/>
      <c r="K80" s="511"/>
      <c r="L80" s="511"/>
      <c r="M80" s="511"/>
      <c r="N80" s="511"/>
      <c r="O80" s="512"/>
      <c r="Q80" s="260" t="s">
        <v>40</v>
      </c>
      <c r="U80"/>
      <c r="V80"/>
    </row>
    <row r="81" spans="1:28" ht="15" customHeight="1">
      <c r="A81" s="21"/>
      <c r="B81" s="21"/>
      <c r="C81" s="181"/>
      <c r="D81" s="182" t="s">
        <v>413</v>
      </c>
      <c r="E81" s="511" t="s">
        <v>420</v>
      </c>
      <c r="F81" s="511"/>
      <c r="G81" s="511"/>
      <c r="H81" s="511"/>
      <c r="I81" s="511"/>
      <c r="J81" s="511"/>
      <c r="K81" s="511"/>
      <c r="L81" s="511"/>
      <c r="M81" s="511"/>
      <c r="N81" s="511"/>
      <c r="O81" s="512"/>
      <c r="Q81" s="260" t="s">
        <v>41</v>
      </c>
      <c r="R81" s="1"/>
      <c r="T81" s="2"/>
      <c r="U81" s="2"/>
    </row>
    <row r="82" spans="1:28" ht="15" customHeight="1">
      <c r="A82" s="21"/>
      <c r="B82" s="21"/>
      <c r="C82" s="181"/>
      <c r="D82" s="182" t="s">
        <v>414</v>
      </c>
      <c r="E82" s="511" t="s">
        <v>421</v>
      </c>
      <c r="F82" s="511"/>
      <c r="G82" s="511"/>
      <c r="H82" s="511"/>
      <c r="I82" s="511"/>
      <c r="J82" s="511"/>
      <c r="K82" s="511"/>
      <c r="L82" s="511"/>
      <c r="M82" s="511"/>
      <c r="N82" s="511"/>
      <c r="O82" s="512"/>
      <c r="Q82" s="260" t="s">
        <v>42</v>
      </c>
      <c r="R82" s="1"/>
      <c r="T82" s="2"/>
      <c r="U82" s="2"/>
    </row>
    <row r="83" spans="1:28" ht="15" customHeight="1">
      <c r="A83" s="21"/>
      <c r="B83" s="21"/>
      <c r="C83" s="181"/>
      <c r="D83" s="182" t="s">
        <v>415</v>
      </c>
      <c r="E83" s="511" t="s">
        <v>422</v>
      </c>
      <c r="F83" s="511"/>
      <c r="G83" s="511"/>
      <c r="H83" s="511"/>
      <c r="I83" s="511"/>
      <c r="J83" s="511"/>
      <c r="K83" s="511"/>
      <c r="L83" s="511"/>
      <c r="M83" s="511"/>
      <c r="N83" s="511"/>
      <c r="O83" s="512"/>
      <c r="Q83" s="260" t="s">
        <v>44</v>
      </c>
      <c r="T83" s="2"/>
      <c r="U83" s="2"/>
    </row>
    <row r="84" spans="1:28" ht="15" customHeight="1">
      <c r="A84" s="21"/>
      <c r="B84" s="21"/>
      <c r="C84" s="181"/>
      <c r="D84" s="182" t="s">
        <v>416</v>
      </c>
      <c r="E84" s="511" t="s">
        <v>312</v>
      </c>
      <c r="F84" s="511"/>
      <c r="G84" s="511"/>
      <c r="H84" s="511"/>
      <c r="I84" s="511"/>
      <c r="J84" s="511"/>
      <c r="K84" s="511"/>
      <c r="L84" s="511"/>
      <c r="M84" s="511"/>
      <c r="N84" s="511"/>
      <c r="O84" s="512"/>
      <c r="Q84" s="260" t="s">
        <v>43</v>
      </c>
      <c r="T84" s="2"/>
      <c r="U84" s="2"/>
    </row>
    <row r="85" spans="1:28" ht="15" customHeight="1">
      <c r="A85" s="21"/>
      <c r="B85" s="21"/>
      <c r="C85" s="181"/>
      <c r="D85" s="182" t="s">
        <v>417</v>
      </c>
      <c r="E85" s="511" t="s">
        <v>423</v>
      </c>
      <c r="F85" s="511"/>
      <c r="G85" s="511"/>
      <c r="H85" s="511"/>
      <c r="I85" s="511"/>
      <c r="J85" s="511"/>
      <c r="K85" s="511"/>
      <c r="L85" s="511"/>
      <c r="M85" s="511"/>
      <c r="N85" s="511"/>
      <c r="O85" s="512"/>
      <c r="R85" s="38"/>
      <c r="T85" s="2"/>
      <c r="U85" s="2"/>
    </row>
    <row r="86" spans="1:28" ht="15" customHeight="1">
      <c r="A86" s="21"/>
      <c r="B86" s="21"/>
      <c r="C86" s="181"/>
      <c r="D86" s="182" t="s">
        <v>409</v>
      </c>
      <c r="E86" s="511" t="s">
        <v>424</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418</v>
      </c>
      <c r="E87" s="511" t="s">
        <v>425</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410</v>
      </c>
      <c r="E88" s="511" t="s">
        <v>313</v>
      </c>
      <c r="F88" s="511"/>
      <c r="G88" s="511"/>
      <c r="H88" s="511"/>
      <c r="I88" s="511"/>
      <c r="J88" s="511"/>
      <c r="K88" s="511"/>
      <c r="L88" s="511"/>
      <c r="M88" s="511"/>
      <c r="N88" s="511"/>
      <c r="O88" s="512"/>
      <c r="Q88" s="3"/>
      <c r="R88" s="3"/>
      <c r="S88" s="3"/>
      <c r="T88" s="3"/>
      <c r="U88" s="3"/>
      <c r="V88" s="3"/>
      <c r="W88" s="3"/>
      <c r="X88" s="3"/>
      <c r="Y88" s="3"/>
      <c r="AA88" s="91"/>
    </row>
    <row r="89" spans="1:28" ht="28.35" customHeight="1">
      <c r="A89" s="21"/>
      <c r="B89" s="21"/>
      <c r="C89" s="181"/>
      <c r="D89" s="182" t="s">
        <v>307</v>
      </c>
      <c r="E89" s="511" t="s">
        <v>406</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308</v>
      </c>
      <c r="E90" s="511" t="s">
        <v>314</v>
      </c>
      <c r="F90" s="511"/>
      <c r="G90" s="511"/>
      <c r="H90" s="511"/>
      <c r="I90" s="511"/>
      <c r="J90" s="511"/>
      <c r="K90" s="511"/>
      <c r="L90" s="511"/>
      <c r="M90" s="511"/>
      <c r="N90" s="511"/>
      <c r="O90" s="512"/>
      <c r="Q90" s="91"/>
      <c r="R90" s="3"/>
      <c r="S90" s="3"/>
      <c r="T90" s="3"/>
      <c r="U90" s="3"/>
      <c r="V90" s="3"/>
      <c r="W90" s="3"/>
      <c r="X90" s="3"/>
      <c r="Y90" s="3"/>
      <c r="AA90" s="91"/>
      <c r="AB90" s="236"/>
    </row>
    <row r="91" spans="1:28" ht="28.35" customHeight="1">
      <c r="A91" s="21"/>
      <c r="B91" s="21"/>
      <c r="C91" s="181"/>
      <c r="D91" s="182" t="s">
        <v>309</v>
      </c>
      <c r="E91" s="511" t="s">
        <v>407</v>
      </c>
      <c r="F91" s="511"/>
      <c r="G91" s="511"/>
      <c r="H91" s="511"/>
      <c r="I91" s="511"/>
      <c r="J91" s="511"/>
      <c r="K91" s="511"/>
      <c r="L91" s="511"/>
      <c r="M91" s="511"/>
      <c r="N91" s="511"/>
      <c r="O91" s="512"/>
      <c r="Q91" s="3"/>
      <c r="R91" s="3"/>
      <c r="S91" s="3"/>
      <c r="T91" s="3"/>
      <c r="U91" s="91"/>
      <c r="V91" s="3"/>
      <c r="W91" s="3"/>
      <c r="X91" s="3"/>
      <c r="Y91" s="3"/>
      <c r="Z91" s="3"/>
      <c r="AA91" s="91"/>
    </row>
    <row r="92" spans="1:28" ht="28.35" customHeight="1">
      <c r="A92" s="21"/>
      <c r="B92" s="21"/>
      <c r="C92" s="181"/>
      <c r="D92" s="182" t="s">
        <v>310</v>
      </c>
      <c r="E92" s="511" t="s">
        <v>315</v>
      </c>
      <c r="F92" s="511"/>
      <c r="G92" s="511"/>
      <c r="H92" s="511"/>
      <c r="I92" s="511"/>
      <c r="J92" s="511"/>
      <c r="K92" s="511"/>
      <c r="L92" s="511"/>
      <c r="M92" s="511"/>
      <c r="N92" s="511"/>
      <c r="O92" s="512"/>
      <c r="Q92" s="3"/>
      <c r="R92" s="3"/>
      <c r="S92" s="3"/>
      <c r="T92" s="3"/>
      <c r="U92" s="3"/>
      <c r="V92" s="3"/>
      <c r="W92" s="3"/>
      <c r="X92" s="3"/>
      <c r="Y92" s="3"/>
      <c r="Z92" s="3"/>
      <c r="AA92" s="3"/>
    </row>
    <row r="93" spans="1:28" ht="28.35" customHeight="1">
      <c r="A93" s="21"/>
      <c r="B93" s="21"/>
      <c r="C93" s="181">
        <v>5</v>
      </c>
      <c r="D93" s="511" t="s">
        <v>385</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384</v>
      </c>
      <c r="E94" s="511"/>
      <c r="F94" s="511"/>
      <c r="G94" s="511"/>
      <c r="H94" s="511"/>
      <c r="I94" s="511"/>
      <c r="J94" s="511"/>
      <c r="K94" s="511"/>
      <c r="L94" s="511"/>
      <c r="M94" s="511"/>
      <c r="N94" s="511"/>
      <c r="O94" s="51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335</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360</v>
      </c>
    </row>
    <row r="139" spans="17:17" ht="13.5">
      <c r="Q139" s="262" t="s">
        <v>358</v>
      </c>
    </row>
    <row r="140" spans="17:17" ht="13.5">
      <c r="Q140" s="262" t="s">
        <v>359</v>
      </c>
    </row>
    <row r="141" spans="17:17">
      <c r="Q141" s="260"/>
    </row>
    <row r="142" spans="17:17" ht="13.5">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D55:E56"/>
    <mergeCell ref="F55:H55"/>
    <mergeCell ref="I55:K55"/>
    <mergeCell ref="L55:M55"/>
    <mergeCell ref="F56:H56"/>
    <mergeCell ref="I56:K56"/>
    <mergeCell ref="L56:M56"/>
    <mergeCell ref="F52:I52"/>
    <mergeCell ref="F53:H53"/>
    <mergeCell ref="I53:K53"/>
    <mergeCell ref="L53:M53"/>
    <mergeCell ref="P64:S64"/>
    <mergeCell ref="M64:N64"/>
    <mergeCell ref="J64:L64"/>
    <mergeCell ref="L52:O52"/>
    <mergeCell ref="F58:O58"/>
    <mergeCell ref="F59:O59"/>
    <mergeCell ref="F54:H54"/>
    <mergeCell ref="I54:K54"/>
    <mergeCell ref="L54:M54"/>
    <mergeCell ref="D73:O73"/>
    <mergeCell ref="E80:O80"/>
    <mergeCell ref="D76:O76"/>
    <mergeCell ref="M65:N65"/>
    <mergeCell ref="M66:N66"/>
    <mergeCell ref="J66:L66"/>
    <mergeCell ref="D65:G65"/>
    <mergeCell ref="D66:G66"/>
    <mergeCell ref="D67:G67"/>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C31:O32"/>
    <mergeCell ref="C45:O45"/>
    <mergeCell ref="M48:O48"/>
    <mergeCell ref="F47:L48"/>
    <mergeCell ref="F49:K50"/>
    <mergeCell ref="N49:O49"/>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髙松建設株式会社東京本店管轄内　各事業場</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209</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髙松建設株式会社東京本店管轄内　各事業場</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210</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髙松建設株式会社東京本店管轄内　各事業場</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211</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髙松建設株式会社東京本店管轄内　各事業場</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212</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髙松建設株式会社東京本店管轄内　各事業場</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105.7</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57.5</v>
      </c>
      <c r="E24" s="584"/>
      <c r="F24" s="584"/>
      <c r="G24" s="194" t="s">
        <v>197</v>
      </c>
      <c r="H24" s="573">
        <f>+F12</f>
        <v>105.7</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105.7</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105.7</v>
      </c>
      <c r="Q27" s="633"/>
      <c r="R27" s="633"/>
      <c r="S27" s="633"/>
      <c r="T27" s="44" t="s">
        <v>38</v>
      </c>
      <c r="U27" s="64"/>
      <c r="V27" s="64"/>
      <c r="Y27" s="62" t="s">
        <v>39</v>
      </c>
      <c r="Z27" s="65"/>
      <c r="AH27" s="53"/>
      <c r="AI27" s="53"/>
      <c r="AJ27" s="53"/>
      <c r="AK27" s="53"/>
      <c r="AL27" s="603">
        <f>+AH18+P27</f>
        <v>105.7</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105.7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57.5</v>
      </c>
      <c r="E29" s="584"/>
      <c r="F29" s="584"/>
      <c r="G29" s="194" t="s">
        <v>197</v>
      </c>
      <c r="H29" s="573">
        <f>+AL27</f>
        <v>105.7</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57.5</v>
      </c>
      <c r="E30" s="584"/>
      <c r="F30" s="584"/>
      <c r="G30" s="194" t="s">
        <v>197</v>
      </c>
      <c r="H30" s="573">
        <f>+AL30</f>
        <v>105.7</v>
      </c>
      <c r="I30" s="574"/>
      <c r="J30" s="194" t="s">
        <v>197</v>
      </c>
      <c r="M30" s="582"/>
      <c r="P30" s="56"/>
      <c r="R30" s="587">
        <f>+ROUND(AA28,1)+ROUND(AA29,1)+ROUND(AA30,1)</f>
        <v>105.7</v>
      </c>
      <c r="S30" s="633"/>
      <c r="T30" s="633"/>
      <c r="U30" s="633"/>
      <c r="V30" s="44" t="s">
        <v>16</v>
      </c>
      <c r="Y30" s="588" t="s">
        <v>185</v>
      </c>
      <c r="Z30" s="589"/>
      <c r="AA30" s="629"/>
      <c r="AB30" s="630"/>
      <c r="AC30" s="630"/>
      <c r="AD30" s="630"/>
      <c r="AE30" s="630"/>
      <c r="AF30" s="44" t="s">
        <v>13</v>
      </c>
      <c r="AL30" s="606">
        <v>105.7</v>
      </c>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105.7</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髙松建設株式会社東京本店管轄内　各事業場</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213.9</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66.5</v>
      </c>
      <c r="E24" s="584"/>
      <c r="F24" s="584"/>
      <c r="G24" s="194" t="s">
        <v>197</v>
      </c>
      <c r="H24" s="573">
        <f>+F12</f>
        <v>213.9</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213.9</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213.9</v>
      </c>
      <c r="Q27" s="633"/>
      <c r="R27" s="633"/>
      <c r="S27" s="633"/>
      <c r="T27" s="44" t="s">
        <v>38</v>
      </c>
      <c r="U27" s="64"/>
      <c r="V27" s="64"/>
      <c r="Y27" s="62" t="s">
        <v>39</v>
      </c>
      <c r="Z27" s="65"/>
      <c r="AH27" s="53"/>
      <c r="AI27" s="53"/>
      <c r="AJ27" s="53"/>
      <c r="AK27" s="53"/>
      <c r="AL27" s="603">
        <f>+AH18+P27</f>
        <v>213.9</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213.9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66.5</v>
      </c>
      <c r="E29" s="584"/>
      <c r="F29" s="584"/>
      <c r="G29" s="194" t="s">
        <v>197</v>
      </c>
      <c r="H29" s="573">
        <f>+AL27</f>
        <v>213.9</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66.5</v>
      </c>
      <c r="E30" s="584"/>
      <c r="F30" s="584"/>
      <c r="G30" s="194" t="s">
        <v>197</v>
      </c>
      <c r="H30" s="573">
        <f>+AL30</f>
        <v>134.1</v>
      </c>
      <c r="I30" s="574"/>
      <c r="J30" s="194" t="s">
        <v>197</v>
      </c>
      <c r="M30" s="582"/>
      <c r="P30" s="56"/>
      <c r="R30" s="587">
        <f>+ROUND(AA28,1)+ROUND(AA29,1)+ROUND(AA30,1)</f>
        <v>213.9</v>
      </c>
      <c r="S30" s="633"/>
      <c r="T30" s="633"/>
      <c r="U30" s="633"/>
      <c r="V30" s="44" t="s">
        <v>16</v>
      </c>
      <c r="Y30" s="588" t="s">
        <v>185</v>
      </c>
      <c r="Z30" s="589"/>
      <c r="AA30" s="629"/>
      <c r="AB30" s="630"/>
      <c r="AC30" s="630"/>
      <c r="AD30" s="630"/>
      <c r="AE30" s="630"/>
      <c r="AF30" s="44" t="s">
        <v>13</v>
      </c>
      <c r="AL30" s="606">
        <v>134.1</v>
      </c>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213.9</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髙松建設株式会社東京本店管轄内　各事業場</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髙松建設株式会社東京本店管轄内　各事業場</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1126.5999999999999</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275.8</v>
      </c>
      <c r="E24" s="584"/>
      <c r="F24" s="584"/>
      <c r="G24" s="194" t="s">
        <v>197</v>
      </c>
      <c r="H24" s="573">
        <f>+F12</f>
        <v>1126.5999999999999</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1126.5999999999999</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1126.5999999999999</v>
      </c>
      <c r="Q27" s="633"/>
      <c r="R27" s="633"/>
      <c r="S27" s="633"/>
      <c r="T27" s="44" t="s">
        <v>38</v>
      </c>
      <c r="U27" s="64"/>
      <c r="V27" s="64"/>
      <c r="Y27" s="62" t="s">
        <v>39</v>
      </c>
      <c r="Z27" s="65"/>
      <c r="AH27" s="53"/>
      <c r="AI27" s="53"/>
      <c r="AJ27" s="53"/>
      <c r="AK27" s="53"/>
      <c r="AL27" s="603">
        <f>+AH18+P27</f>
        <v>1126.5999999999999</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1126.5999999999999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275.8</v>
      </c>
      <c r="E29" s="584"/>
      <c r="F29" s="584"/>
      <c r="G29" s="194" t="s">
        <v>197</v>
      </c>
      <c r="H29" s="573">
        <f>+AL27</f>
        <v>1126.5999999999999</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210.2</v>
      </c>
      <c r="E30" s="584"/>
      <c r="F30" s="584"/>
      <c r="G30" s="194" t="s">
        <v>197</v>
      </c>
      <c r="H30" s="573">
        <f>+AL30</f>
        <v>196.4</v>
      </c>
      <c r="I30" s="574"/>
      <c r="J30" s="194" t="s">
        <v>197</v>
      </c>
      <c r="M30" s="582"/>
      <c r="P30" s="56"/>
      <c r="R30" s="587">
        <f>+ROUND(AA28,1)+ROUND(AA29,1)+ROUND(AA30,1)</f>
        <v>1126.5999999999999</v>
      </c>
      <c r="S30" s="633"/>
      <c r="T30" s="633"/>
      <c r="U30" s="633"/>
      <c r="V30" s="44" t="s">
        <v>16</v>
      </c>
      <c r="Y30" s="588" t="s">
        <v>185</v>
      </c>
      <c r="Z30" s="589"/>
      <c r="AA30" s="629"/>
      <c r="AB30" s="630"/>
      <c r="AC30" s="630"/>
      <c r="AD30" s="630"/>
      <c r="AE30" s="630"/>
      <c r="AF30" s="44" t="s">
        <v>13</v>
      </c>
      <c r="AL30" s="606">
        <v>196.4</v>
      </c>
      <c r="AM30" s="607"/>
      <c r="AN30" s="607"/>
      <c r="AO30" s="607"/>
      <c r="AP30" s="52" t="s">
        <v>13</v>
      </c>
      <c r="AS30" s="625"/>
      <c r="AT30" s="622"/>
      <c r="AU30" s="622"/>
      <c r="AV30" s="623"/>
      <c r="AW30" s="405"/>
    </row>
    <row r="31" spans="2:49" ht="27" customHeight="1" thickTop="1" thickBot="1">
      <c r="B31" s="560" t="s">
        <v>225</v>
      </c>
      <c r="C31" s="561"/>
      <c r="D31" s="584">
        <v>46.6</v>
      </c>
      <c r="E31" s="584"/>
      <c r="F31" s="584"/>
      <c r="G31" s="194" t="s">
        <v>197</v>
      </c>
      <c r="H31" s="573">
        <f>+AS24</f>
        <v>1126.5999999999999</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髙松建設株式会社東京本店管轄内　各事業場</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217</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髙松建設株式会社東京本店管轄内　各事業場</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218</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ustomWidth="1"/>
    <col min="51" max="51" width="49.875" style="40" bestFit="1" customWidth="1"/>
    <col min="52" max="53" width="9" style="40" customWidth="1"/>
    <col min="54" max="54" width="54.5" style="40" bestFit="1" customWidth="1"/>
    <col min="55" max="55" width="13" style="40" bestFit="1" customWidth="1"/>
    <col min="56" max="56" width="24.375" style="40" bestFit="1" customWidth="1"/>
    <col min="57"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562" t="s">
        <v>272</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327</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髙松建設株式会社東京本店管轄内　各事業場</v>
      </c>
      <c r="AG5" s="572"/>
      <c r="AH5" s="572"/>
      <c r="AI5" s="572"/>
      <c r="AJ5" s="572"/>
      <c r="AK5" s="572"/>
      <c r="AL5" s="572"/>
      <c r="AM5" s="572"/>
      <c r="AN5" s="572"/>
      <c r="AO5" s="572"/>
      <c r="AP5" s="572"/>
      <c r="AQ5" s="572"/>
      <c r="AR5" s="572"/>
      <c r="AS5" s="572"/>
      <c r="AT5" s="572"/>
      <c r="AU5" s="572"/>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645" t="s">
        <v>89</v>
      </c>
      <c r="C7" s="646"/>
      <c r="D7" s="615" t="s">
        <v>328</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4"/>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255</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628" t="s">
        <v>23</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4"/>
    </row>
    <row r="15" spans="2:49" ht="24.75" customHeight="1" thickBot="1">
      <c r="F15" s="605"/>
      <c r="G15" s="584"/>
      <c r="H15" s="584"/>
      <c r="I15" s="44" t="s">
        <v>255</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436</v>
      </c>
    </row>
    <row r="20" spans="2:49" ht="27" customHeight="1" thickTop="1" thickBot="1">
      <c r="K20" s="56"/>
      <c r="L20" s="53"/>
      <c r="M20" s="582"/>
      <c r="N20" s="56"/>
      <c r="P20" s="45" t="s">
        <v>48</v>
      </c>
      <c r="Q20" s="577" t="s">
        <v>276</v>
      </c>
      <c r="R20" s="577"/>
      <c r="S20" s="577"/>
      <c r="T20" s="578"/>
      <c r="U20" s="133"/>
      <c r="V20" s="248"/>
      <c r="W20" s="250"/>
      <c r="X20" s="251"/>
      <c r="Y20" s="136" t="s">
        <v>25</v>
      </c>
      <c r="Z20" s="577" t="s">
        <v>277</v>
      </c>
      <c r="AA20" s="577"/>
      <c r="AB20" s="578"/>
      <c r="AC20" s="53"/>
      <c r="AD20" s="53"/>
      <c r="AE20" s="582"/>
      <c r="AG20" s="53"/>
      <c r="AH20" s="53"/>
      <c r="AI20" s="56"/>
      <c r="AJ20" s="53"/>
      <c r="AK20" s="53"/>
      <c r="AL20" s="147"/>
      <c r="AM20" s="56"/>
      <c r="AN20" s="255"/>
      <c r="AO20" s="579" t="s">
        <v>253</v>
      </c>
      <c r="AP20" s="580"/>
      <c r="AQ20" s="190"/>
      <c r="AR20" s="53"/>
      <c r="AS20" s="58"/>
      <c r="AT20" s="58"/>
      <c r="AW20" s="555"/>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4"/>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178</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4"/>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223</v>
      </c>
      <c r="C29" s="561"/>
      <c r="D29" s="584">
        <v>0</v>
      </c>
      <c r="E29" s="584"/>
      <c r="F29" s="584"/>
      <c r="G29" s="194" t="s">
        <v>197</v>
      </c>
      <c r="H29" s="573">
        <f>+AL27</f>
        <v>0</v>
      </c>
      <c r="I29" s="574"/>
      <c r="J29" s="194" t="s">
        <v>197</v>
      </c>
      <c r="M29" s="582"/>
      <c r="P29" s="56"/>
      <c r="Q29" s="144"/>
      <c r="R29" s="51" t="s">
        <v>181</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4"/>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427</v>
      </c>
      <c r="C32" s="561"/>
      <c r="D32" s="584">
        <v>0</v>
      </c>
      <c r="E32" s="584"/>
      <c r="F32" s="584"/>
      <c r="G32" s="194" t="s">
        <v>197</v>
      </c>
      <c r="H32" s="573">
        <f>+AS27</f>
        <v>0</v>
      </c>
      <c r="I32" s="574"/>
      <c r="J32" s="194" t="s">
        <v>197</v>
      </c>
      <c r="M32" s="582"/>
      <c r="P32" s="56"/>
      <c r="Q32" s="144"/>
      <c r="R32" s="51" t="s">
        <v>183</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髙松建設株式会社東京本店管轄内　各事業場</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髙松建設株式会社東京本店管轄内　各事業場</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194.8</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189</v>
      </c>
      <c r="AT23" s="577" t="s">
        <v>190</v>
      </c>
      <c r="AU23" s="577"/>
      <c r="AV23" s="578"/>
      <c r="AW23" s="405"/>
    </row>
    <row r="24" spans="2:49" ht="27" customHeight="1" thickBot="1">
      <c r="B24" s="560" t="s">
        <v>199</v>
      </c>
      <c r="C24" s="561"/>
      <c r="D24" s="584">
        <v>110.4</v>
      </c>
      <c r="E24" s="584"/>
      <c r="F24" s="584"/>
      <c r="G24" s="194" t="s">
        <v>197</v>
      </c>
      <c r="H24" s="573">
        <f>+F12</f>
        <v>194.8</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190.8</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194.8</v>
      </c>
      <c r="Q27" s="633"/>
      <c r="R27" s="633"/>
      <c r="S27" s="633"/>
      <c r="T27" s="44" t="s">
        <v>38</v>
      </c>
      <c r="U27" s="64"/>
      <c r="V27" s="64"/>
      <c r="Y27" s="62" t="s">
        <v>39</v>
      </c>
      <c r="Z27" s="65"/>
      <c r="AH27" s="53"/>
      <c r="AI27" s="53"/>
      <c r="AJ27" s="53"/>
      <c r="AK27" s="53"/>
      <c r="AL27" s="603">
        <f>+AH18+P27</f>
        <v>194.8</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190.8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110.4</v>
      </c>
      <c r="E29" s="584"/>
      <c r="F29" s="584"/>
      <c r="G29" s="194" t="s">
        <v>197</v>
      </c>
      <c r="H29" s="573">
        <f>+AL27</f>
        <v>194.8</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109.1</v>
      </c>
      <c r="E30" s="584"/>
      <c r="F30" s="584"/>
      <c r="G30" s="194" t="s">
        <v>197</v>
      </c>
      <c r="H30" s="573">
        <f>+AL30</f>
        <v>190.8</v>
      </c>
      <c r="I30" s="574"/>
      <c r="J30" s="194" t="s">
        <v>197</v>
      </c>
      <c r="M30" s="582"/>
      <c r="P30" s="56"/>
      <c r="R30" s="587">
        <f>+ROUND(AA28,1)+ROUND(AA29,1)+ROUND(AA30,1)</f>
        <v>190.8</v>
      </c>
      <c r="S30" s="633"/>
      <c r="T30" s="633"/>
      <c r="U30" s="633"/>
      <c r="V30" s="44" t="s">
        <v>16</v>
      </c>
      <c r="Y30" s="588" t="s">
        <v>185</v>
      </c>
      <c r="Z30" s="589"/>
      <c r="AA30" s="629"/>
      <c r="AB30" s="630"/>
      <c r="AC30" s="630"/>
      <c r="AD30" s="630"/>
      <c r="AE30" s="630"/>
      <c r="AF30" s="44" t="s">
        <v>13</v>
      </c>
      <c r="AL30" s="606">
        <v>190.8</v>
      </c>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190.8</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4</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view="pageBreakPreview" topLeftCell="M15" zoomScaleNormal="100" zoomScaleSheetLayoutView="100" workbookViewId="0">
      <selection activeCell="B3" sqref="B3:F4"/>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28" width="9" style="9" customWidth="1"/>
    <col min="29" max="16384" width="9" style="9"/>
  </cols>
  <sheetData>
    <row r="1" spans="2:27" ht="21">
      <c r="C1" s="19" t="s">
        <v>338</v>
      </c>
      <c r="D1" s="19"/>
      <c r="E1" s="19"/>
    </row>
    <row r="2" spans="2:27" ht="23.25" customHeight="1">
      <c r="E2" s="274" t="s">
        <v>339</v>
      </c>
    </row>
    <row r="3" spans="2:27" ht="14.1" customHeight="1" thickBot="1">
      <c r="B3" s="687" t="s">
        <v>272</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326</v>
      </c>
      <c r="Z4" s="112" t="s">
        <v>112</v>
      </c>
      <c r="AA4" s="113" t="s">
        <v>113</v>
      </c>
    </row>
    <row r="5" spans="2:27" ht="14.1" customHeight="1" thickBot="1">
      <c r="C5" s="110"/>
      <c r="D5" s="110"/>
      <c r="E5" s="110"/>
      <c r="F5" s="110"/>
      <c r="G5" s="110"/>
      <c r="H5" s="110"/>
      <c r="I5" s="110"/>
      <c r="J5" s="110"/>
      <c r="K5" s="110"/>
      <c r="Y5" s="692"/>
      <c r="Z5" s="114" t="str">
        <f>+表紙!N28</f>
        <v>○</v>
      </c>
      <c r="AA5" s="114" t="str">
        <f>+表紙!O28</f>
        <v/>
      </c>
    </row>
    <row r="6" spans="2:27" ht="15" customHeight="1" thickBot="1">
      <c r="B6" s="165" t="s">
        <v>99</v>
      </c>
      <c r="C6" s="165"/>
      <c r="D6" s="165"/>
      <c r="E6" s="165"/>
      <c r="F6" s="165"/>
      <c r="G6" s="165"/>
      <c r="H6" s="165"/>
      <c r="I6" s="165"/>
      <c r="J6" s="165"/>
      <c r="K6" s="165"/>
      <c r="L6" s="87"/>
      <c r="M6" s="688"/>
      <c r="N6" s="688"/>
      <c r="O6" s="87" t="s">
        <v>97</v>
      </c>
      <c r="P6" s="693" t="str">
        <f>+表紙!F47</f>
        <v>髙松建設株式会社東京本店管轄内　各事業場</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45" customHeight="1" thickTop="1">
      <c r="B9" s="166"/>
      <c r="C9" s="689" t="s">
        <v>231</v>
      </c>
      <c r="D9" s="689"/>
      <c r="E9" s="689"/>
      <c r="F9" s="690"/>
      <c r="G9" s="319">
        <f>IF(OR(ｱ.燃え殻!D24&gt;0,ｱ.燃え殻!D24&lt;0),ｱ.燃え殻!D24,IF(G$19&gt;0,"0",0))</f>
        <v>0</v>
      </c>
      <c r="H9" s="319">
        <f>IF(OR(ｲ.汚泥!D24&gt;0,ｲ.汚泥!D24&lt;0),ｲ.汚泥!D24,IF(H$19&gt;0,"0",0))</f>
        <v>8181.3</v>
      </c>
      <c r="I9" s="319" t="str">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29.6</v>
      </c>
      <c r="M9" s="319">
        <f>IF(OR(ｷ.紙くず!D24&gt;0,ｷ.紙くず!D24&lt;0),ｷ.紙くず!D24,IF(M$19&gt;0,"0",0))</f>
        <v>36.200000000000003</v>
      </c>
      <c r="N9" s="319">
        <f>IF(OR(ｸ.木くず!D24&gt;0,ｸ.木くず!D24&lt;0),ｸ.木くず!D24,IF(N$19&gt;0,"0",0))</f>
        <v>34.799999999999997</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57.5</v>
      </c>
      <c r="T9" s="319">
        <f>IF(OR(ｾ.ｶﾞﾗｽ･ｺﾝｸﾘ･陶磁器くず!D24&gt;0,ｾ.ｶﾞﾗｽ･ｺﾝｸﾘ･陶磁器くず!D24&lt;0),ｾ.ｶﾞﾗｽ･ｺﾝｸﾘ･陶磁器くず!D24,IF(T$19&gt;0,"0",0))</f>
        <v>66.5</v>
      </c>
      <c r="U9" s="319">
        <f>IF(OR(ｿ.鉱さい!D24&gt;0,ｿ.鉱さい!D24&lt;0),ｿ.鉱さい!D24,IF(U$19&gt;0,"0",0))</f>
        <v>0</v>
      </c>
      <c r="V9" s="319">
        <f>IF(OR(ﾀ.がれき類!D24&gt;0,ﾀ.がれき類!D24&lt;0),ﾀ.がれき類!D24,IF(V$19&gt;0,"0",0))</f>
        <v>275.8</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110.4</v>
      </c>
      <c r="AA9" s="321">
        <f t="shared" ref="AA9:AA18" si="0">IF(SUM(G9:Z9)&gt;0,SUM(G9:Z9),IF(AA$19&gt;0,"0",0))</f>
        <v>8792.0999999999985</v>
      </c>
    </row>
    <row r="10" spans="2:27" ht="20.45" customHeight="1">
      <c r="B10" s="169" t="s">
        <v>351</v>
      </c>
      <c r="C10" s="696" t="s">
        <v>319</v>
      </c>
      <c r="D10" s="696"/>
      <c r="E10" s="696"/>
      <c r="F10" s="697"/>
      <c r="G10" s="322">
        <f>IF(OR(ｱ.燃え殻!D25&gt;0,ｱ.燃え殻!D25&lt;0),ｱ.燃え殻!D25,IF(G$19&gt;0,"0",0))</f>
        <v>0</v>
      </c>
      <c r="H10" s="322" t="str">
        <f>IF(OR(ｲ.汚泥!D25&gt;0,ｲ.汚泥!D25&lt;0),ｲ.汚泥!D25,IF(H$19&gt;0,"0",0))</f>
        <v>0</v>
      </c>
      <c r="I10" s="322" t="str">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si="0"/>
        <v>0</v>
      </c>
    </row>
    <row r="11" spans="2:27" ht="20.45" customHeight="1">
      <c r="B11" s="169" t="s">
        <v>352</v>
      </c>
      <c r="C11" s="698" t="s">
        <v>320</v>
      </c>
      <c r="D11" s="698"/>
      <c r="E11" s="698"/>
      <c r="F11" s="699"/>
      <c r="G11" s="325">
        <f>IF(OR(ｱ.燃え殻!D26&gt;0,ｱ.燃え殻!D26&lt;0),ｱ.燃え殻!D26,IF(G$19&gt;0,"0",0))</f>
        <v>0</v>
      </c>
      <c r="H11" s="325" t="str">
        <f>IF(OR(ｲ.汚泥!D26&gt;0,ｲ.汚泥!D26&lt;0),ｲ.汚泥!D26,IF(H$19&gt;0,"0",0))</f>
        <v>0</v>
      </c>
      <c r="I11" s="325" t="str">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321</v>
      </c>
      <c r="D12" s="698"/>
      <c r="E12" s="698"/>
      <c r="F12" s="699"/>
      <c r="G12" s="325">
        <f>IF(OR(ｱ.燃え殻!D27&gt;0,ｱ.燃え殻!D27&lt;0),ｱ.燃え殻!D27,IF(G$19&gt;0,"0",0))</f>
        <v>0</v>
      </c>
      <c r="H12" s="325" t="str">
        <f>IF(OR(ｲ.汚泥!D27&gt;0,ｲ.汚泥!D27&lt;0),ｲ.汚泥!D27,IF(H$19&gt;0,"0",0))</f>
        <v>0</v>
      </c>
      <c r="I12" s="325" t="str">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227</v>
      </c>
      <c r="C13" s="700" t="s">
        <v>322</v>
      </c>
      <c r="D13" s="701"/>
      <c r="E13" s="701"/>
      <c r="F13" s="702"/>
      <c r="G13" s="325">
        <f>IF(OR(ｱ.燃え殻!D28&gt;0,ｱ.燃え殻!D28&lt;0),ｱ.燃え殻!D28,IF(G$19&gt;0,"0",0))</f>
        <v>0</v>
      </c>
      <c r="H13" s="325" t="str">
        <f>IF(OR(ｲ.汚泥!D28&gt;0,ｲ.汚泥!D28&lt;0),ｲ.汚泥!D28,IF(H$19&gt;0,"0",0))</f>
        <v>0</v>
      </c>
      <c r="I13" s="325" t="str">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228</v>
      </c>
      <c r="C14" s="698" t="s">
        <v>240</v>
      </c>
      <c r="D14" s="698"/>
      <c r="E14" s="698"/>
      <c r="F14" s="699"/>
      <c r="G14" s="325">
        <f>IF(OR(ｱ.燃え殻!D29&gt;0,ｱ.燃え殻!D29&lt;0),ｱ.燃え殻!D29,IF(G$19&gt;0,"0",0))</f>
        <v>0</v>
      </c>
      <c r="H14" s="325">
        <f>IF(OR(ｲ.汚泥!D29&gt;0,ｲ.汚泥!D29&lt;0),ｲ.汚泥!D29,IF(H$19&gt;0,"0",0))</f>
        <v>8181.3</v>
      </c>
      <c r="I14" s="325" t="str">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29.6</v>
      </c>
      <c r="M14" s="325">
        <f>IF(OR(ｷ.紙くず!D29&gt;0,ｷ.紙くず!D29&lt;0),ｷ.紙くず!D29,IF(M$19&gt;0,"0",0))</f>
        <v>36.200000000000003</v>
      </c>
      <c r="N14" s="325">
        <f>IF(OR(ｸ.木くず!D29&gt;0,ｸ.木くず!D29&lt;0),ｸ.木くず!D29,IF(N$19&gt;0,"0",0))</f>
        <v>34.799999999999997</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57.5</v>
      </c>
      <c r="T14" s="325">
        <f>IF(OR(ｾ.ｶﾞﾗｽ･ｺﾝｸﾘ･陶磁器くず!D29&gt;0,ｾ.ｶﾞﾗｽ･ｺﾝｸﾘ･陶磁器くず!D29&lt;0),ｾ.ｶﾞﾗｽ･ｺﾝｸﾘ･陶磁器くず!D29,IF(T$19&gt;0,"0",0))</f>
        <v>66.5</v>
      </c>
      <c r="U14" s="325">
        <f>IF(OR(ｿ.鉱さい!D29&gt;0,ｿ.鉱さい!D29&lt;0),ｿ.鉱さい!D29,IF(U$19&gt;0,"0",0))</f>
        <v>0</v>
      </c>
      <c r="V14" s="325">
        <f>IF(OR(ﾀ.がれき類!D29&gt;0,ﾀ.がれき類!D29&lt;0),ﾀ.がれき類!D29,IF(V$19&gt;0,"0",0))</f>
        <v>275.8</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110.4</v>
      </c>
      <c r="AA14" s="327">
        <f t="shared" si="0"/>
        <v>8792.0999999999985</v>
      </c>
    </row>
    <row r="15" spans="2:27" ht="20.45" customHeight="1">
      <c r="B15" s="169" t="s">
        <v>243</v>
      </c>
      <c r="C15" s="698" t="s">
        <v>241</v>
      </c>
      <c r="D15" s="698"/>
      <c r="E15" s="698"/>
      <c r="F15" s="699"/>
      <c r="G15" s="325">
        <f>IF(OR(ｱ.燃え殻!D30&gt;0,ｱ.燃え殻!D30&lt;0),ｱ.燃え殻!D30,IF(G$19&gt;0,"0",0))</f>
        <v>0</v>
      </c>
      <c r="H15" s="325">
        <f>IF(OR(ｲ.汚泥!D30&gt;0,ｲ.汚泥!D30&lt;0),ｲ.汚泥!D30,IF(H$19&gt;0,"0",0))</f>
        <v>177.5</v>
      </c>
      <c r="I15" s="325" t="str">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29.6</v>
      </c>
      <c r="M15" s="325">
        <f>IF(OR(ｷ.紙くず!D30&gt;0,ｷ.紙くず!D30&lt;0),ｷ.紙くず!D30,IF(M$19&gt;0,"0",0))</f>
        <v>36.200000000000003</v>
      </c>
      <c r="N15" s="325">
        <f>IF(OR(ｸ.木くず!D30&gt;0,ｸ.木くず!D30&lt;0),ｸ.木くず!D30,IF(N$19&gt;0,"0",0))</f>
        <v>34.799999999999997</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57.5</v>
      </c>
      <c r="T15" s="325">
        <f>IF(OR(ｾ.ｶﾞﾗｽ･ｺﾝｸﾘ･陶磁器くず!D30&gt;0,ｾ.ｶﾞﾗｽ･ｺﾝｸﾘ･陶磁器くず!D30&lt;0),ｾ.ｶﾞﾗｽ･ｺﾝｸﾘ･陶磁器くず!D30,IF(T$19&gt;0,"0",0))</f>
        <v>66.5</v>
      </c>
      <c r="U15" s="325">
        <f>IF(OR(ｿ.鉱さい!D30&gt;0,ｿ.鉱さい!D30&lt;0),ｿ.鉱さい!D30,IF(U$19&gt;0,"0",0))</f>
        <v>0</v>
      </c>
      <c r="V15" s="325">
        <f>IF(OR(ﾀ.がれき類!D30&gt;0,ﾀ.がれき類!D30&lt;0),ﾀ.がれき類!D30,IF(V$19&gt;0,"0",0))</f>
        <v>210.2</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109.1</v>
      </c>
      <c r="AA15" s="327">
        <f t="shared" si="0"/>
        <v>721.4</v>
      </c>
    </row>
    <row r="16" spans="2:27" ht="20.45" customHeight="1">
      <c r="B16" s="169" t="s">
        <v>244</v>
      </c>
      <c r="C16" s="698" t="s">
        <v>242</v>
      </c>
      <c r="D16" s="698"/>
      <c r="E16" s="698"/>
      <c r="F16" s="699"/>
      <c r="G16" s="325">
        <f>IF(OR(ｱ.燃え殻!D31&gt;0,ｱ.燃え殻!D31&lt;0),ｱ.燃え殻!D31,IF(G$19&gt;0,"0",0))</f>
        <v>0</v>
      </c>
      <c r="H16" s="325">
        <f>IF(OR(ｲ.汚泥!D31&gt;0,ｲ.汚泥!D31&lt;0),ｲ.汚泥!D31,IF(H$19&gt;0,"0",0))</f>
        <v>94.1</v>
      </c>
      <c r="I16" s="325" t="str">
        <f>IF(OR(ｳ.廃油!D31&gt;0,ｳ.廃油!D31&lt;0),ｳ.廃油!D31,IF(I$19&gt;0,"0",0))</f>
        <v>0</v>
      </c>
      <c r="J16" s="325">
        <f>IF(OR(ｴ.廃酸!$D31&gt;0,ｴ.廃酸!$D31&lt;0),ｴ.廃酸!D31,IF(J$19&gt;0,"0",0))</f>
        <v>0</v>
      </c>
      <c r="K16" s="325">
        <f>IF(OR(ｵ.廃ｱﾙｶﾘ!$D31&gt;0,ｵ.廃ｱﾙｶﾘ!$D31&lt;0),ｵ.廃ｱﾙｶﾘ!D31,IF(K$19&gt;0,"0",0))</f>
        <v>0</v>
      </c>
      <c r="L16" s="325" t="str">
        <f>IF(OR(ｶ.廃ﾌﾟﾗ類!D31&gt;0,ｶ.廃ﾌﾟﾗ類!D31&lt;0),ｶ.廃ﾌﾟﾗ類!D31,IF(L$19&gt;0,"0",0))</f>
        <v>0</v>
      </c>
      <c r="M16" s="325" t="str">
        <f>IF(OR(ｷ.紙くず!D31&gt;0,ｷ.紙くず!D31&lt;0),ｷ.紙くず!D31,IF(M$19&gt;0,"0",0))</f>
        <v>0</v>
      </c>
      <c r="N16" s="325" t="str">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t="str">
        <f>IF(OR(ｽ.金属くず!D31&gt;0,ｽ.金属くず!D31&lt;0),ｽ.金属くず!D31,IF(S$19&gt;0,"0",0))</f>
        <v>0</v>
      </c>
      <c r="T16" s="325" t="str">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46.6</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f t="shared" si="0"/>
        <v>140.69999999999999</v>
      </c>
    </row>
    <row r="17" spans="2:27" ht="20.45" customHeight="1">
      <c r="B17" s="169"/>
      <c r="C17" s="698" t="s">
        <v>427</v>
      </c>
      <c r="D17" s="698"/>
      <c r="E17" s="698"/>
      <c r="F17" s="699"/>
      <c r="G17" s="325">
        <f>IF(OR(ｱ.燃え殻!D32&gt;0,ｱ.燃え殻!D32&lt;0),ｱ.燃え殻!D32,IF(G$19&gt;0,"0",0))</f>
        <v>0</v>
      </c>
      <c r="H17" s="325" t="str">
        <f>IF(OR(ｲ.汚泥!D32&gt;0,ｲ.汚泥!D32&lt;0),ｲ.汚泥!D32,IF(H$19&gt;0,"0",0))</f>
        <v>0</v>
      </c>
      <c r="I17" s="325" t="str">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268</v>
      </c>
      <c r="D18" s="694" t="s">
        <v>387</v>
      </c>
      <c r="E18" s="694"/>
      <c r="F18" s="695"/>
      <c r="G18" s="328">
        <f>IF(OR(ｱ.燃え殻!D33&gt;0,ｱ.燃え殻!D33&lt;0),ｱ.燃え殻!D33,IF(G$19&gt;0,"0",0))</f>
        <v>0</v>
      </c>
      <c r="H18" s="328" t="str">
        <f>IF(OR(ｲ.汚泥!D33&gt;0,ｲ.汚泥!D33&lt;0),ｲ.汚泥!D33,IF(H$19&gt;0,"0",0))</f>
        <v>0</v>
      </c>
      <c r="I18" s="328" t="str">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333</v>
      </c>
      <c r="D19" s="707" t="s">
        <v>334</v>
      </c>
      <c r="E19" s="707"/>
      <c r="F19" s="708"/>
      <c r="G19" s="331">
        <f t="shared" ref="G19:Z19" si="1">+G41+G25+G23+G22+G21-G20</f>
        <v>0</v>
      </c>
      <c r="H19" s="331">
        <f t="shared" si="1"/>
        <v>1468.5</v>
      </c>
      <c r="I19" s="331">
        <f t="shared" si="1"/>
        <v>0.3</v>
      </c>
      <c r="J19" s="331">
        <f t="shared" si="1"/>
        <v>0</v>
      </c>
      <c r="K19" s="331">
        <f t="shared" si="1"/>
        <v>0</v>
      </c>
      <c r="L19" s="331">
        <f t="shared" si="1"/>
        <v>33.1</v>
      </c>
      <c r="M19" s="331">
        <f t="shared" si="1"/>
        <v>51.5</v>
      </c>
      <c r="N19" s="331">
        <f t="shared" si="1"/>
        <v>66.8</v>
      </c>
      <c r="O19" s="331">
        <f t="shared" si="1"/>
        <v>0</v>
      </c>
      <c r="P19" s="331">
        <f t="shared" si="1"/>
        <v>0</v>
      </c>
      <c r="Q19" s="331">
        <f t="shared" si="1"/>
        <v>0</v>
      </c>
      <c r="R19" s="331">
        <f t="shared" si="1"/>
        <v>0</v>
      </c>
      <c r="S19" s="331">
        <f t="shared" si="1"/>
        <v>105.7</v>
      </c>
      <c r="T19" s="331">
        <f t="shared" si="1"/>
        <v>213.9</v>
      </c>
      <c r="U19" s="331">
        <f t="shared" si="1"/>
        <v>0</v>
      </c>
      <c r="V19" s="331">
        <f t="shared" si="1"/>
        <v>1126.5999999999999</v>
      </c>
      <c r="W19" s="331">
        <f t="shared" si="1"/>
        <v>0</v>
      </c>
      <c r="X19" s="331">
        <f t="shared" si="1"/>
        <v>0</v>
      </c>
      <c r="Y19" s="331">
        <f t="shared" si="1"/>
        <v>0</v>
      </c>
      <c r="Z19" s="332">
        <f t="shared" si="1"/>
        <v>194.8</v>
      </c>
      <c r="AA19" s="333">
        <f t="shared" ref="AA19:AA55" si="2">SUM(G19:Z19)</f>
        <v>3261.2</v>
      </c>
    </row>
    <row r="20" spans="2:27" ht="20.45" customHeight="1" thickBot="1">
      <c r="B20" s="167"/>
      <c r="C20" s="217" t="s">
        <v>232</v>
      </c>
      <c r="D20" s="709" t="s">
        <v>233</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283</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284</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285</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270</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173</v>
      </c>
      <c r="D26" s="384" t="s">
        <v>21</v>
      </c>
      <c r="E26" s="703" t="s">
        <v>287</v>
      </c>
      <c r="F26" s="704"/>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45" customHeight="1">
      <c r="B27" s="167"/>
      <c r="C27" s="705"/>
      <c r="D27" s="172" t="s">
        <v>25</v>
      </c>
      <c r="E27" s="703" t="s">
        <v>288</v>
      </c>
      <c r="F27" s="704"/>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45" customHeight="1">
      <c r="B28" s="167"/>
      <c r="C28" s="706"/>
      <c r="D28" s="72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45" customHeight="1">
      <c r="B29" s="167"/>
      <c r="C29" s="706"/>
      <c r="D29" s="72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45" customHeight="1">
      <c r="B30" s="167"/>
      <c r="C30" s="706"/>
      <c r="D30" s="72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45" customHeight="1">
      <c r="B31" s="167"/>
      <c r="C31" s="706"/>
      <c r="D31" s="72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45" customHeight="1">
      <c r="B32" s="167"/>
      <c r="C32" s="706"/>
      <c r="D32" s="72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45" customHeight="1">
      <c r="B33" s="167"/>
      <c r="C33" s="706"/>
      <c r="D33" s="72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45" customHeight="1">
      <c r="B34" s="169" t="s">
        <v>351</v>
      </c>
      <c r="C34" s="706"/>
      <c r="D34" s="72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45" customHeight="1">
      <c r="B35" s="169" t="s">
        <v>352</v>
      </c>
      <c r="C35" s="706"/>
      <c r="D35" s="123" t="s">
        <v>177</v>
      </c>
      <c r="E35" s="703" t="s">
        <v>292</v>
      </c>
      <c r="F35" s="704"/>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4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4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4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4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4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45" customHeight="1">
      <c r="B41" s="167"/>
      <c r="C41" s="721" t="s">
        <v>172</v>
      </c>
      <c r="D41" s="123" t="s">
        <v>178</v>
      </c>
      <c r="E41" s="728" t="s">
        <v>235</v>
      </c>
      <c r="F41" s="729"/>
      <c r="G41" s="367">
        <f t="shared" ref="G41:Z41" si="7">+G42+G46</f>
        <v>0</v>
      </c>
      <c r="H41" s="367">
        <f t="shared" si="7"/>
        <v>1468.5</v>
      </c>
      <c r="I41" s="367">
        <f t="shared" si="7"/>
        <v>0.3</v>
      </c>
      <c r="J41" s="367">
        <f t="shared" si="7"/>
        <v>0</v>
      </c>
      <c r="K41" s="367">
        <f t="shared" si="7"/>
        <v>0</v>
      </c>
      <c r="L41" s="367">
        <f t="shared" si="7"/>
        <v>33.1</v>
      </c>
      <c r="M41" s="367">
        <f t="shared" si="7"/>
        <v>51.5</v>
      </c>
      <c r="N41" s="367">
        <f t="shared" si="7"/>
        <v>66.8</v>
      </c>
      <c r="O41" s="367">
        <f t="shared" si="7"/>
        <v>0</v>
      </c>
      <c r="P41" s="367">
        <f t="shared" si="7"/>
        <v>0</v>
      </c>
      <c r="Q41" s="367">
        <f t="shared" si="7"/>
        <v>0</v>
      </c>
      <c r="R41" s="367">
        <f t="shared" si="7"/>
        <v>0</v>
      </c>
      <c r="S41" s="367">
        <f t="shared" si="7"/>
        <v>105.7</v>
      </c>
      <c r="T41" s="367">
        <f t="shared" si="7"/>
        <v>213.9</v>
      </c>
      <c r="U41" s="367">
        <f t="shared" si="7"/>
        <v>0</v>
      </c>
      <c r="V41" s="367">
        <f t="shared" si="7"/>
        <v>1126.5999999999999</v>
      </c>
      <c r="W41" s="367">
        <f t="shared" si="7"/>
        <v>0</v>
      </c>
      <c r="X41" s="367">
        <f t="shared" si="7"/>
        <v>0</v>
      </c>
      <c r="Y41" s="367">
        <f t="shared" si="7"/>
        <v>0</v>
      </c>
      <c r="Z41" s="368">
        <f t="shared" si="7"/>
        <v>194.8</v>
      </c>
      <c r="AA41" s="369">
        <f t="shared" si="2"/>
        <v>3261.2</v>
      </c>
    </row>
    <row r="42" spans="2:27" ht="20.45" customHeight="1">
      <c r="B42" s="167"/>
      <c r="C42" s="721"/>
      <c r="D42" s="207"/>
      <c r="E42" s="205" t="s">
        <v>261</v>
      </c>
      <c r="F42" s="383"/>
      <c r="G42" s="358">
        <f t="shared" ref="G42:Z42" si="8">SUM(G43:G45)</f>
        <v>0</v>
      </c>
      <c r="H42" s="358">
        <f t="shared" si="8"/>
        <v>1468.5</v>
      </c>
      <c r="I42" s="358">
        <f t="shared" si="8"/>
        <v>0.3</v>
      </c>
      <c r="J42" s="358">
        <f t="shared" si="8"/>
        <v>0</v>
      </c>
      <c r="K42" s="358">
        <f t="shared" si="8"/>
        <v>0</v>
      </c>
      <c r="L42" s="358">
        <f t="shared" si="8"/>
        <v>33.1</v>
      </c>
      <c r="M42" s="358">
        <f t="shared" si="8"/>
        <v>51.5</v>
      </c>
      <c r="N42" s="358">
        <f t="shared" si="8"/>
        <v>66.8</v>
      </c>
      <c r="O42" s="358">
        <f t="shared" si="8"/>
        <v>0</v>
      </c>
      <c r="P42" s="358">
        <f t="shared" si="8"/>
        <v>0</v>
      </c>
      <c r="Q42" s="358">
        <f t="shared" si="8"/>
        <v>0</v>
      </c>
      <c r="R42" s="358">
        <f t="shared" si="8"/>
        <v>0</v>
      </c>
      <c r="S42" s="358">
        <f t="shared" si="8"/>
        <v>105.7</v>
      </c>
      <c r="T42" s="358">
        <f t="shared" si="8"/>
        <v>213.9</v>
      </c>
      <c r="U42" s="358">
        <f t="shared" si="8"/>
        <v>0</v>
      </c>
      <c r="V42" s="358">
        <f t="shared" si="8"/>
        <v>1126.5999999999999</v>
      </c>
      <c r="W42" s="358">
        <f t="shared" si="8"/>
        <v>0</v>
      </c>
      <c r="X42" s="358">
        <f t="shared" si="8"/>
        <v>0</v>
      </c>
      <c r="Y42" s="358">
        <f t="shared" si="8"/>
        <v>0</v>
      </c>
      <c r="Z42" s="359">
        <f t="shared" si="8"/>
        <v>190.8</v>
      </c>
      <c r="AA42" s="360">
        <f t="shared" si="2"/>
        <v>3257.2</v>
      </c>
    </row>
    <row r="43" spans="2:27" ht="20.45" customHeight="1">
      <c r="B43" s="167"/>
      <c r="C43" s="721"/>
      <c r="D43" s="208"/>
      <c r="E43" s="203"/>
      <c r="F43" s="201" t="s">
        <v>234</v>
      </c>
      <c r="G43" s="361">
        <f>+ｱ.燃え殻!$AA$28</f>
        <v>0</v>
      </c>
      <c r="H43" s="361">
        <f>+ｲ.汚泥!$AA$28</f>
        <v>1468.5</v>
      </c>
      <c r="I43" s="361">
        <f>+ｳ.廃油!$AA$28</f>
        <v>0.3</v>
      </c>
      <c r="J43" s="361">
        <f>+ｴ.廃酸!$AA$28</f>
        <v>0</v>
      </c>
      <c r="K43" s="361">
        <f>+ｵ.廃ｱﾙｶﾘ!$AA$28</f>
        <v>0</v>
      </c>
      <c r="L43" s="361">
        <f>+ｶ.廃ﾌﾟﾗ類!$AA$28</f>
        <v>33.1</v>
      </c>
      <c r="M43" s="361">
        <f>+ｷ.紙くず!$AA$28</f>
        <v>51.5</v>
      </c>
      <c r="N43" s="361">
        <f>+ｸ.木くず!$AA$28</f>
        <v>66.8</v>
      </c>
      <c r="O43" s="361">
        <f>+ｹ.繊維くず!$AA$28</f>
        <v>0</v>
      </c>
      <c r="P43" s="361">
        <f>+ｺ.動植物性残さ!$AA$28</f>
        <v>0</v>
      </c>
      <c r="Q43" s="361">
        <f>+ｻ.動物系固形不要物!$AA$28</f>
        <v>0</v>
      </c>
      <c r="R43" s="361">
        <f>+ｼ.ｺﾞﾑくず!$AA$28</f>
        <v>0</v>
      </c>
      <c r="S43" s="361">
        <f>+ｽ.金属くず!$AA$28</f>
        <v>105.7</v>
      </c>
      <c r="T43" s="361">
        <f>+ｾ.ｶﾞﾗｽ･ｺﾝｸﾘ･陶磁器くず!$AA$28</f>
        <v>213.9</v>
      </c>
      <c r="U43" s="361">
        <f>+ｿ.鉱さい!$AA$28</f>
        <v>0</v>
      </c>
      <c r="V43" s="361">
        <f>+ﾀ.がれき類!$AA$28</f>
        <v>1126.5999999999999</v>
      </c>
      <c r="W43" s="361">
        <f>+ﾁ.動物のふん尿!$AA$28</f>
        <v>0</v>
      </c>
      <c r="X43" s="361">
        <f>+ﾂ.動物の死体!$AA$28</f>
        <v>0</v>
      </c>
      <c r="Y43" s="361">
        <f>+ﾃ.ばいじん!$AA$28</f>
        <v>0</v>
      </c>
      <c r="Z43" s="362">
        <f>+ﾄ.混合廃棄物その他!$AA$28</f>
        <v>190.8</v>
      </c>
      <c r="AA43" s="363">
        <f t="shared" si="2"/>
        <v>3257.2</v>
      </c>
    </row>
    <row r="44" spans="2:27" ht="20.45" customHeight="1">
      <c r="B44" s="167"/>
      <c r="C44" s="721"/>
      <c r="D44" s="208"/>
      <c r="E44" s="203"/>
      <c r="F44" s="201" t="s">
        <v>260</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2"/>
        <v>0</v>
      </c>
    </row>
    <row r="45" spans="2:27" ht="20.45" customHeight="1">
      <c r="B45" s="167"/>
      <c r="C45" s="72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45" customHeight="1" thickBot="1">
      <c r="B46" s="167"/>
      <c r="C46" s="722"/>
      <c r="D46" s="209"/>
      <c r="E46" s="206" t="s">
        <v>262</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4</v>
      </c>
      <c r="AA46" s="366">
        <f t="shared" si="2"/>
        <v>4</v>
      </c>
    </row>
    <row r="47" spans="2:27" ht="20.45" customHeight="1">
      <c r="B47" s="167"/>
      <c r="C47" s="122" t="s">
        <v>236</v>
      </c>
      <c r="D47" s="726" t="s">
        <v>293</v>
      </c>
      <c r="E47" s="726"/>
      <c r="F47" s="727"/>
      <c r="G47" s="370">
        <f>+ｱ.燃え殻!$AL$27</f>
        <v>0</v>
      </c>
      <c r="H47" s="370">
        <f>+ｲ.汚泥!$AL$27</f>
        <v>1468.5</v>
      </c>
      <c r="I47" s="370">
        <f>+ｳ.廃油!$AL$27</f>
        <v>0.3</v>
      </c>
      <c r="J47" s="370">
        <f>+ｴ.廃酸!$AL$27</f>
        <v>0</v>
      </c>
      <c r="K47" s="370">
        <f>+ｵ.廃ｱﾙｶﾘ!$AL$27</f>
        <v>0</v>
      </c>
      <c r="L47" s="370">
        <f>+ｶ.廃ﾌﾟﾗ類!$AL$27</f>
        <v>33.1</v>
      </c>
      <c r="M47" s="370">
        <f>+ｷ.紙くず!$AL$27</f>
        <v>51.5</v>
      </c>
      <c r="N47" s="370">
        <f>+ｸ.木くず!$AL$27</f>
        <v>66.8</v>
      </c>
      <c r="O47" s="370">
        <f>+ｹ.繊維くず!$AL$27</f>
        <v>0</v>
      </c>
      <c r="P47" s="370">
        <f>+ｺ.動植物性残さ!$AL$27</f>
        <v>0</v>
      </c>
      <c r="Q47" s="370">
        <f>+ｻ.動物系固形不要物!$AL$27</f>
        <v>0</v>
      </c>
      <c r="R47" s="370">
        <f>+ｼ.ｺﾞﾑくず!$AL$27</f>
        <v>0</v>
      </c>
      <c r="S47" s="370">
        <f>+ｽ.金属くず!$AL$27</f>
        <v>105.7</v>
      </c>
      <c r="T47" s="370">
        <f>+ｾ.ｶﾞﾗｽ･ｺﾝｸﾘ･陶磁器くず!$AL$27</f>
        <v>213.9</v>
      </c>
      <c r="U47" s="370">
        <f>+ｿ.鉱さい!$AL$27</f>
        <v>0</v>
      </c>
      <c r="V47" s="370">
        <f>+ﾀ.がれき類!$AL$27</f>
        <v>1126.5999999999999</v>
      </c>
      <c r="W47" s="370">
        <f>+ﾁ.動物のふん尿!$AL$27</f>
        <v>0</v>
      </c>
      <c r="X47" s="370">
        <f>+ﾂ.動物の死体!$AL$27</f>
        <v>0</v>
      </c>
      <c r="Y47" s="370">
        <f>+ﾃ.ばいじん!$AL$27</f>
        <v>0</v>
      </c>
      <c r="Z47" s="371">
        <f>+ﾄ.混合廃棄物その他!$AL$27</f>
        <v>194.8</v>
      </c>
      <c r="AA47" s="372">
        <f t="shared" si="2"/>
        <v>3261.2</v>
      </c>
    </row>
    <row r="48" spans="2:27" ht="20.45" customHeight="1">
      <c r="B48" s="167"/>
      <c r="C48" s="173"/>
      <c r="D48" s="172" t="s">
        <v>187</v>
      </c>
      <c r="E48" s="703" t="s">
        <v>237</v>
      </c>
      <c r="F48" s="704"/>
      <c r="G48" s="373">
        <f>+ｱ.燃え殻!$AL$30</f>
        <v>0</v>
      </c>
      <c r="H48" s="373">
        <f>+ｲ.汚泥!$AL$30</f>
        <v>88.5</v>
      </c>
      <c r="I48" s="373">
        <f>+ｳ.廃油!$AL$30</f>
        <v>0.3</v>
      </c>
      <c r="J48" s="373">
        <f>+ｴ.廃酸!$AL$30</f>
        <v>0</v>
      </c>
      <c r="K48" s="373">
        <f>+ｵ.廃ｱﾙｶﾘ!$AL$30</f>
        <v>0</v>
      </c>
      <c r="L48" s="373">
        <f>+ｶ.廃ﾌﾟﾗ類!$AL$30</f>
        <v>33.1</v>
      </c>
      <c r="M48" s="373">
        <f>+ｷ.紙くず!$AL$30</f>
        <v>51.5</v>
      </c>
      <c r="N48" s="373">
        <f>+ｸ.木くず!$AL$30</f>
        <v>66.8</v>
      </c>
      <c r="O48" s="373">
        <f>+ｹ.繊維くず!$AL$30</f>
        <v>0</v>
      </c>
      <c r="P48" s="373">
        <f>+ｺ.動植物性残さ!$AL$30</f>
        <v>0</v>
      </c>
      <c r="Q48" s="373">
        <f>+ｻ.動物系固形不要物!$AL$30</f>
        <v>0</v>
      </c>
      <c r="R48" s="373">
        <f>+ｼ.ｺﾞﾑくず!$AL$30</f>
        <v>0</v>
      </c>
      <c r="S48" s="373">
        <f>+ｽ.金属くず!$AL$30</f>
        <v>105.7</v>
      </c>
      <c r="T48" s="373">
        <f>+ｾ.ｶﾞﾗｽ･ｺﾝｸﾘ･陶磁器くず!$AL$30</f>
        <v>134.1</v>
      </c>
      <c r="U48" s="373">
        <f>+ｿ.鉱さい!$AL$30</f>
        <v>0</v>
      </c>
      <c r="V48" s="373">
        <f>+ﾀ.がれき類!$AL$30</f>
        <v>196.4</v>
      </c>
      <c r="W48" s="373">
        <f>+ﾁ.動物のふん尿!$AL$30</f>
        <v>0</v>
      </c>
      <c r="X48" s="373">
        <f>+ﾂ.動物の死体!$AL$30</f>
        <v>0</v>
      </c>
      <c r="Y48" s="373">
        <f>+ﾃ.ばいじん!$AL$30</f>
        <v>0</v>
      </c>
      <c r="Z48" s="374">
        <f>+ﾄ.混合廃棄物その他!$AL$30</f>
        <v>190.8</v>
      </c>
      <c r="AA48" s="375">
        <f t="shared" si="2"/>
        <v>867.2</v>
      </c>
    </row>
    <row r="49" spans="2:27" ht="20.45" customHeight="1">
      <c r="B49" s="167"/>
      <c r="C49" s="173"/>
      <c r="D49" s="409" t="s">
        <v>189</v>
      </c>
      <c r="E49" s="713" t="s">
        <v>238</v>
      </c>
      <c r="F49" s="714"/>
      <c r="G49" s="422">
        <f>+ｱ.燃え殻!$AS$24</f>
        <v>0</v>
      </c>
      <c r="H49" s="422">
        <f>+ｲ.汚泥!$AS$24</f>
        <v>1468.5</v>
      </c>
      <c r="I49" s="422">
        <f>+ｳ.廃油!$AS$24</f>
        <v>0.3</v>
      </c>
      <c r="J49" s="422">
        <f>+ｴ.廃酸!$AS$24</f>
        <v>0</v>
      </c>
      <c r="K49" s="422">
        <f>+ｵ.廃ｱﾙｶﾘ!$AS$24</f>
        <v>0</v>
      </c>
      <c r="L49" s="422">
        <f>+ｶ.廃ﾌﾟﾗ類!$AS$24</f>
        <v>33.1</v>
      </c>
      <c r="M49" s="422">
        <f>+ｷ.紙くず!$AS$24</f>
        <v>51.5</v>
      </c>
      <c r="N49" s="422">
        <f>+ｸ.木くず!$AS$24</f>
        <v>66.8</v>
      </c>
      <c r="O49" s="422">
        <f>+ｹ.繊維くず!$AS$24</f>
        <v>0</v>
      </c>
      <c r="P49" s="422">
        <f>+ｺ.動植物性残さ!$AS$24</f>
        <v>0</v>
      </c>
      <c r="Q49" s="422">
        <f>+ｻ.動物系固形不要物!$AS$24</f>
        <v>0</v>
      </c>
      <c r="R49" s="422">
        <f>+ｼ.ｺﾞﾑくず!$AS$24</f>
        <v>0</v>
      </c>
      <c r="S49" s="422">
        <f>+ｽ.金属くず!$AS$24</f>
        <v>105.7</v>
      </c>
      <c r="T49" s="422">
        <f>+ｾ.ｶﾞﾗｽ･ｺﾝｸﾘ･陶磁器くず!$AS$24</f>
        <v>213.9</v>
      </c>
      <c r="U49" s="422">
        <f>+ｿ.鉱さい!$AS$24</f>
        <v>0</v>
      </c>
      <c r="V49" s="422">
        <f>+ﾀ.がれき類!$AS$24</f>
        <v>1126.5999999999999</v>
      </c>
      <c r="W49" s="422">
        <f>+ﾁ.動物のふん尿!$AS$24</f>
        <v>0</v>
      </c>
      <c r="X49" s="422">
        <f>+ﾂ.動物の死体!$AS$24</f>
        <v>0</v>
      </c>
      <c r="Y49" s="422">
        <f>+ﾃ.ばいじん!$AS$24</f>
        <v>0</v>
      </c>
      <c r="Z49" s="423">
        <f>+ﾄ.混合廃棄物その他!$AS$24</f>
        <v>190.8</v>
      </c>
      <c r="AA49" s="424">
        <f t="shared" si="2"/>
        <v>3257.2</v>
      </c>
    </row>
    <row r="50" spans="2:27" ht="20.45" customHeight="1">
      <c r="B50" s="167"/>
      <c r="C50" s="173"/>
      <c r="D50" s="410"/>
      <c r="E50" s="730" t="s">
        <v>448</v>
      </c>
      <c r="F50" s="731"/>
      <c r="G50" s="411"/>
      <c r="H50" s="411"/>
      <c r="I50" s="411"/>
      <c r="J50" s="411"/>
      <c r="K50" s="411"/>
      <c r="L50" s="376">
        <f>ｶ.廃ﾌﾟﾗ類!AU18</f>
        <v>33.1</v>
      </c>
      <c r="M50" s="411"/>
      <c r="N50" s="411"/>
      <c r="O50" s="411"/>
      <c r="P50" s="411"/>
      <c r="Q50" s="411"/>
      <c r="R50" s="411"/>
      <c r="S50" s="411"/>
      <c r="T50" s="411"/>
      <c r="U50" s="411"/>
      <c r="V50" s="411"/>
      <c r="W50" s="411"/>
      <c r="X50" s="411"/>
      <c r="Y50" s="411"/>
      <c r="Z50" s="433"/>
      <c r="AA50" s="377">
        <f t="shared" si="2"/>
        <v>33.1</v>
      </c>
    </row>
    <row r="51" spans="2:27" ht="20.45" customHeight="1">
      <c r="B51" s="167"/>
      <c r="C51" s="173"/>
      <c r="D51" s="410"/>
      <c r="E51" s="732" t="s">
        <v>449</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2"/>
        <v>0</v>
      </c>
    </row>
    <row r="52" spans="2:27" ht="20.45" customHeight="1">
      <c r="B52" s="167"/>
      <c r="C52" s="173"/>
      <c r="D52" s="410"/>
      <c r="E52" s="730" t="s">
        <v>450</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2"/>
        <v>0</v>
      </c>
    </row>
    <row r="53" spans="2:27" ht="20.45" customHeight="1">
      <c r="B53" s="167"/>
      <c r="C53" s="173"/>
      <c r="D53" s="216"/>
      <c r="E53" s="733" t="s">
        <v>451</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2"/>
        <v>0</v>
      </c>
    </row>
    <row r="54" spans="2:27" ht="20.45" customHeight="1">
      <c r="B54" s="167"/>
      <c r="C54" s="173"/>
      <c r="D54" s="410" t="s">
        <v>191</v>
      </c>
      <c r="E54" s="703" t="s">
        <v>431</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45" customHeight="1" thickBot="1">
      <c r="B55" s="168"/>
      <c r="C55" s="174"/>
      <c r="D55" s="412" t="s">
        <v>192</v>
      </c>
      <c r="E55" s="719" t="s">
        <v>432</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9649.7999999999993</v>
      </c>
      <c r="I63" s="406">
        <f t="shared" si="9"/>
        <v>0.3</v>
      </c>
      <c r="J63" s="406">
        <f t="shared" si="9"/>
        <v>0</v>
      </c>
      <c r="K63" s="406">
        <f t="shared" si="9"/>
        <v>0</v>
      </c>
      <c r="L63" s="406">
        <f t="shared" si="9"/>
        <v>62.7</v>
      </c>
      <c r="M63" s="406">
        <f t="shared" si="9"/>
        <v>87.7</v>
      </c>
      <c r="N63" s="406">
        <f t="shared" si="9"/>
        <v>101.6</v>
      </c>
      <c r="O63" s="406">
        <f t="shared" si="9"/>
        <v>0</v>
      </c>
      <c r="P63" s="406">
        <f t="shared" si="9"/>
        <v>0</v>
      </c>
      <c r="Q63" s="406">
        <f t="shared" si="9"/>
        <v>0</v>
      </c>
      <c r="R63" s="406">
        <f t="shared" si="9"/>
        <v>0</v>
      </c>
      <c r="S63" s="406">
        <f t="shared" si="9"/>
        <v>163.19999999999999</v>
      </c>
      <c r="T63" s="406">
        <f t="shared" si="9"/>
        <v>280.39999999999998</v>
      </c>
      <c r="U63" s="406">
        <f t="shared" si="9"/>
        <v>0</v>
      </c>
      <c r="V63" s="406">
        <f t="shared" si="9"/>
        <v>1402.3999999999999</v>
      </c>
      <c r="W63" s="406">
        <f t="shared" si="9"/>
        <v>0</v>
      </c>
      <c r="X63" s="406">
        <f t="shared" si="9"/>
        <v>0</v>
      </c>
      <c r="Y63" s="406">
        <f t="shared" si="9"/>
        <v>0</v>
      </c>
      <c r="Z63" s="406">
        <f t="shared" si="9"/>
        <v>305.20000000000005</v>
      </c>
      <c r="AA63" s="407">
        <f>+AA9+AA19+AA20</f>
        <v>12053.3</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54">
    <cfRule type="expression" dxfId="87" priority="13" stopIfTrue="1">
      <formula>$I$61=1</formula>
    </cfRule>
  </conditionalFormatting>
  <conditionalFormatting sqref="I55">
    <cfRule type="expression" dxfId="86" priority="14" stopIfTrue="1">
      <formula>$I$62=1</formula>
    </cfRule>
  </conditionalFormatting>
  <conditionalFormatting sqref="J23">
    <cfRule type="expression" dxfId="85" priority="15" stopIfTrue="1">
      <formula>$J$58=1</formula>
    </cfRule>
  </conditionalFormatting>
  <conditionalFormatting sqref="J24">
    <cfRule type="expression" dxfId="84" priority="16" stopIfTrue="1">
      <formula>$J$59=1</formula>
    </cfRule>
  </conditionalFormatting>
  <conditionalFormatting sqref="J48">
    <cfRule type="expression" dxfId="83" priority="17" stopIfTrue="1">
      <formula>$J$60=1</formula>
    </cfRule>
  </conditionalFormatting>
  <conditionalFormatting sqref="J54">
    <cfRule type="expression" dxfId="82" priority="18" stopIfTrue="1">
      <formula>$J$61=1</formula>
    </cfRule>
  </conditionalFormatting>
  <conditionalFormatting sqref="J55">
    <cfRule type="expression" dxfId="81" priority="19" stopIfTrue="1">
      <formula>$J$62=1</formula>
    </cfRule>
  </conditionalFormatting>
  <conditionalFormatting sqref="K23">
    <cfRule type="expression" dxfId="80" priority="20" stopIfTrue="1">
      <formula>$K$58=1</formula>
    </cfRule>
  </conditionalFormatting>
  <conditionalFormatting sqref="K24">
    <cfRule type="expression" dxfId="79" priority="21" stopIfTrue="1">
      <formula>$K$59=1</formula>
    </cfRule>
  </conditionalFormatting>
  <conditionalFormatting sqref="K48">
    <cfRule type="expression" dxfId="78" priority="22" stopIfTrue="1">
      <formula>$K$60=1</formula>
    </cfRule>
  </conditionalFormatting>
  <conditionalFormatting sqref="K54">
    <cfRule type="expression" dxfId="77" priority="23" stopIfTrue="1">
      <formula>$K$61=1</formula>
    </cfRule>
  </conditionalFormatting>
  <conditionalFormatting sqref="K55">
    <cfRule type="expression" dxfId="76" priority="24" stopIfTrue="1">
      <formula>$K$62=1</formula>
    </cfRule>
  </conditionalFormatting>
  <conditionalFormatting sqref="L23">
    <cfRule type="expression" dxfId="75" priority="25" stopIfTrue="1">
      <formula>$L$58=1</formula>
    </cfRule>
  </conditionalFormatting>
  <conditionalFormatting sqref="L24">
    <cfRule type="expression" dxfId="74" priority="26" stopIfTrue="1">
      <formula>$L$59=1</formula>
    </cfRule>
  </conditionalFormatting>
  <conditionalFormatting sqref="L48">
    <cfRule type="expression" dxfId="73" priority="27" stopIfTrue="1">
      <formula>$L$60=1</formula>
    </cfRule>
  </conditionalFormatting>
  <conditionalFormatting sqref="L54">
    <cfRule type="expression" dxfId="72" priority="28" stopIfTrue="1">
      <formula>$L$61=1</formula>
    </cfRule>
  </conditionalFormatting>
  <conditionalFormatting sqref="L55">
    <cfRule type="expression" dxfId="71" priority="29" stopIfTrue="1">
      <formula>$L$62=1</formula>
    </cfRule>
  </conditionalFormatting>
  <conditionalFormatting sqref="M23">
    <cfRule type="expression" dxfId="70" priority="30" stopIfTrue="1">
      <formula>$M$58=1</formula>
    </cfRule>
  </conditionalFormatting>
  <conditionalFormatting sqref="M24">
    <cfRule type="expression" dxfId="69" priority="31" stopIfTrue="1">
      <formula>$M$59=1</formula>
    </cfRule>
  </conditionalFormatting>
  <conditionalFormatting sqref="M48">
    <cfRule type="expression" dxfId="68" priority="32" stopIfTrue="1">
      <formula>$M$60=1</formula>
    </cfRule>
  </conditionalFormatting>
  <conditionalFormatting sqref="M54">
    <cfRule type="expression" dxfId="67" priority="33" stopIfTrue="1">
      <formula>$M$61=1</formula>
    </cfRule>
  </conditionalFormatting>
  <conditionalFormatting sqref="M55">
    <cfRule type="expression" dxfId="66" priority="34" stopIfTrue="1">
      <formula>$M$62=1</formula>
    </cfRule>
  </conditionalFormatting>
  <conditionalFormatting sqref="N23">
    <cfRule type="expression" dxfId="65" priority="35" stopIfTrue="1">
      <formula>$N$58=1</formula>
    </cfRule>
  </conditionalFormatting>
  <conditionalFormatting sqref="N24">
    <cfRule type="expression" dxfId="64" priority="36" stopIfTrue="1">
      <formula>$N$59=1</formula>
    </cfRule>
  </conditionalFormatting>
  <conditionalFormatting sqref="N48">
    <cfRule type="expression" dxfId="63" priority="37" stopIfTrue="1">
      <formula>$N$60=1</formula>
    </cfRule>
  </conditionalFormatting>
  <conditionalFormatting sqref="N54">
    <cfRule type="expression" dxfId="62" priority="38" stopIfTrue="1">
      <formula>$N$61=1</formula>
    </cfRule>
  </conditionalFormatting>
  <conditionalFormatting sqref="N55">
    <cfRule type="expression" dxfId="61" priority="39" stopIfTrue="1">
      <formula>$N$62=1</formula>
    </cfRule>
  </conditionalFormatting>
  <conditionalFormatting sqref="O23">
    <cfRule type="expression" dxfId="60" priority="40" stopIfTrue="1">
      <formula>$O$58=1</formula>
    </cfRule>
  </conditionalFormatting>
  <conditionalFormatting sqref="O24">
    <cfRule type="expression" dxfId="59" priority="41" stopIfTrue="1">
      <formula>$O$59=1</formula>
    </cfRule>
  </conditionalFormatting>
  <conditionalFormatting sqref="O48">
    <cfRule type="expression" dxfId="58" priority="42" stopIfTrue="1">
      <formula>$O$60=1</formula>
    </cfRule>
  </conditionalFormatting>
  <conditionalFormatting sqref="O54">
    <cfRule type="expression" dxfId="57" priority="43" stopIfTrue="1">
      <formula>$O$61=1</formula>
    </cfRule>
  </conditionalFormatting>
  <conditionalFormatting sqref="O55">
    <cfRule type="expression" dxfId="56" priority="44" stopIfTrue="1">
      <formula>$O$62=1</formula>
    </cfRule>
  </conditionalFormatting>
  <conditionalFormatting sqref="P23">
    <cfRule type="expression" dxfId="55" priority="45" stopIfTrue="1">
      <formula>$P$58=1</formula>
    </cfRule>
  </conditionalFormatting>
  <conditionalFormatting sqref="P48">
    <cfRule type="expression" dxfId="54" priority="46" stopIfTrue="1">
      <formula>$P$60=1</formula>
    </cfRule>
  </conditionalFormatting>
  <conditionalFormatting sqref="P54">
    <cfRule type="expression" dxfId="53" priority="47" stopIfTrue="1">
      <formula>$P$61=1</formula>
    </cfRule>
  </conditionalFormatting>
  <conditionalFormatting sqref="P55">
    <cfRule type="expression" dxfId="52" priority="48" stopIfTrue="1">
      <formula>$P$62=1</formula>
    </cfRule>
  </conditionalFormatting>
  <conditionalFormatting sqref="Q23">
    <cfRule type="expression" dxfId="51" priority="49" stopIfTrue="1">
      <formula>$Q$58=1</formula>
    </cfRule>
  </conditionalFormatting>
  <conditionalFormatting sqref="Q24">
    <cfRule type="expression" dxfId="50" priority="50" stopIfTrue="1">
      <formula>$G$59=1</formula>
    </cfRule>
  </conditionalFormatting>
  <conditionalFormatting sqref="Q48">
    <cfRule type="expression" dxfId="49" priority="51" stopIfTrue="1">
      <formula>$Q$60=1</formula>
    </cfRule>
  </conditionalFormatting>
  <conditionalFormatting sqref="Q54">
    <cfRule type="expression" dxfId="48" priority="52" stopIfTrue="1">
      <formula>$Q$61=1</formula>
    </cfRule>
  </conditionalFormatting>
  <conditionalFormatting sqref="Q55">
    <cfRule type="expression" dxfId="47" priority="53" stopIfTrue="1">
      <formula>$Q$62=1</formula>
    </cfRule>
  </conditionalFormatting>
  <conditionalFormatting sqref="R23">
    <cfRule type="expression" dxfId="46" priority="54" stopIfTrue="1">
      <formula>$R$58=1</formula>
    </cfRule>
  </conditionalFormatting>
  <conditionalFormatting sqref="R24">
    <cfRule type="expression" dxfId="45" priority="55" stopIfTrue="1">
      <formula>$R$59=1</formula>
    </cfRule>
  </conditionalFormatting>
  <conditionalFormatting sqref="R48">
    <cfRule type="expression" dxfId="44" priority="56" stopIfTrue="1">
      <formula>$R$60=1</formula>
    </cfRule>
  </conditionalFormatting>
  <conditionalFormatting sqref="R54">
    <cfRule type="expression" dxfId="43" priority="57" stopIfTrue="1">
      <formula>$R$61=1</formula>
    </cfRule>
  </conditionalFormatting>
  <conditionalFormatting sqref="R55">
    <cfRule type="expression" dxfId="42" priority="58" stopIfTrue="1">
      <formula>$R$62=1</formula>
    </cfRule>
  </conditionalFormatting>
  <conditionalFormatting sqref="S23">
    <cfRule type="expression" dxfId="41" priority="59" stopIfTrue="1">
      <formula>$S$58=1</formula>
    </cfRule>
  </conditionalFormatting>
  <conditionalFormatting sqref="S24">
    <cfRule type="expression" dxfId="40" priority="60" stopIfTrue="1">
      <formula>$S$59=1</formula>
    </cfRule>
  </conditionalFormatting>
  <conditionalFormatting sqref="S48">
    <cfRule type="expression" dxfId="39" priority="61" stopIfTrue="1">
      <formula>$S$60=1</formula>
    </cfRule>
  </conditionalFormatting>
  <conditionalFormatting sqref="S54">
    <cfRule type="expression" dxfId="38" priority="62" stopIfTrue="1">
      <formula>$S$61=1</formula>
    </cfRule>
  </conditionalFormatting>
  <conditionalFormatting sqref="S55">
    <cfRule type="expression" dxfId="37" priority="63" stopIfTrue="1">
      <formula>$S$62=1</formula>
    </cfRule>
  </conditionalFormatting>
  <conditionalFormatting sqref="T23">
    <cfRule type="expression" dxfId="36" priority="64" stopIfTrue="1">
      <formula>$T$58=1</formula>
    </cfRule>
  </conditionalFormatting>
  <conditionalFormatting sqref="T24">
    <cfRule type="expression" dxfId="35" priority="65" stopIfTrue="1">
      <formula>$T$59=1</formula>
    </cfRule>
  </conditionalFormatting>
  <conditionalFormatting sqref="T48">
    <cfRule type="expression" dxfId="34" priority="66" stopIfTrue="1">
      <formula>$T$60=1</formula>
    </cfRule>
  </conditionalFormatting>
  <conditionalFormatting sqref="T54">
    <cfRule type="expression" dxfId="33" priority="67" stopIfTrue="1">
      <formula>$T$61=1</formula>
    </cfRule>
  </conditionalFormatting>
  <conditionalFormatting sqref="T55">
    <cfRule type="expression" dxfId="32" priority="68" stopIfTrue="1">
      <formula>$T$62=1</formula>
    </cfRule>
  </conditionalFormatting>
  <conditionalFormatting sqref="U23">
    <cfRule type="expression" dxfId="31" priority="69" stopIfTrue="1">
      <formula>$U$58=1</formula>
    </cfRule>
  </conditionalFormatting>
  <conditionalFormatting sqref="U24">
    <cfRule type="expression" dxfId="30" priority="70" stopIfTrue="1">
      <formula>$U$59=1</formula>
    </cfRule>
  </conditionalFormatting>
  <conditionalFormatting sqref="U48">
    <cfRule type="expression" dxfId="29" priority="71" stopIfTrue="1">
      <formula>$U$60=1</formula>
    </cfRule>
  </conditionalFormatting>
  <conditionalFormatting sqref="U54">
    <cfRule type="expression" dxfId="28" priority="72" stopIfTrue="1">
      <formula>$U$61=1</formula>
    </cfRule>
  </conditionalFormatting>
  <conditionalFormatting sqref="U55">
    <cfRule type="expression" dxfId="27" priority="73" stopIfTrue="1">
      <formula>$U$62=1</formula>
    </cfRule>
  </conditionalFormatting>
  <conditionalFormatting sqref="V23">
    <cfRule type="expression" dxfId="26" priority="74" stopIfTrue="1">
      <formula>$V$58=1</formula>
    </cfRule>
  </conditionalFormatting>
  <conditionalFormatting sqref="V24">
    <cfRule type="expression" dxfId="25" priority="75" stopIfTrue="1">
      <formula>$V$59=1</formula>
    </cfRule>
  </conditionalFormatting>
  <conditionalFormatting sqref="V48">
    <cfRule type="expression" dxfId="24" priority="76" stopIfTrue="1">
      <formula>$V$60=1</formula>
    </cfRule>
  </conditionalFormatting>
  <conditionalFormatting sqref="V54">
    <cfRule type="expression" dxfId="23" priority="77" stopIfTrue="1">
      <formula>$V$61=1</formula>
    </cfRule>
  </conditionalFormatting>
  <conditionalFormatting sqref="V55">
    <cfRule type="expression" dxfId="22" priority="78" stopIfTrue="1">
      <formula>$V$62=1</formula>
    </cfRule>
  </conditionalFormatting>
  <conditionalFormatting sqref="W23">
    <cfRule type="expression" dxfId="21" priority="79" stopIfTrue="1">
      <formula>$W$58=1</formula>
    </cfRule>
  </conditionalFormatting>
  <conditionalFormatting sqref="W24">
    <cfRule type="expression" dxfId="20" priority="80" stopIfTrue="1">
      <formula>$W$59=1</formula>
    </cfRule>
  </conditionalFormatting>
  <conditionalFormatting sqref="W48">
    <cfRule type="expression" dxfId="19" priority="81" stopIfTrue="1">
      <formula>$W$60=1</formula>
    </cfRule>
  </conditionalFormatting>
  <conditionalFormatting sqref="W54">
    <cfRule type="expression" dxfId="18" priority="82" stopIfTrue="1">
      <formula>$W$61=1</formula>
    </cfRule>
  </conditionalFormatting>
  <conditionalFormatting sqref="W55">
    <cfRule type="expression" dxfId="17" priority="83" stopIfTrue="1">
      <formula>$W$62=1</formula>
    </cfRule>
  </conditionalFormatting>
  <conditionalFormatting sqref="X23">
    <cfRule type="expression" dxfId="16" priority="84" stopIfTrue="1">
      <formula>$X$58=1</formula>
    </cfRule>
  </conditionalFormatting>
  <conditionalFormatting sqref="X24">
    <cfRule type="expression" dxfId="15" priority="85" stopIfTrue="1">
      <formula>$X$59=1</formula>
    </cfRule>
  </conditionalFormatting>
  <conditionalFormatting sqref="X48">
    <cfRule type="expression" dxfId="14" priority="86" stopIfTrue="1">
      <formula>$X$60=1</formula>
    </cfRule>
  </conditionalFormatting>
  <conditionalFormatting sqref="X54">
    <cfRule type="expression" dxfId="13" priority="87" stopIfTrue="1">
      <formula>$X$61=1</formula>
    </cfRule>
  </conditionalFormatting>
  <conditionalFormatting sqref="X55">
    <cfRule type="expression" dxfId="12" priority="88" stopIfTrue="1">
      <formula>$X$62=1</formula>
    </cfRule>
  </conditionalFormatting>
  <conditionalFormatting sqref="Y23">
    <cfRule type="expression" dxfId="11" priority="89" stopIfTrue="1">
      <formula>$Y$58=1</formula>
    </cfRule>
  </conditionalFormatting>
  <conditionalFormatting sqref="Y24">
    <cfRule type="expression" dxfId="10" priority="90" stopIfTrue="1">
      <formula>$Y$59=1</formula>
    </cfRule>
  </conditionalFormatting>
  <conditionalFormatting sqref="Y48">
    <cfRule type="expression" dxfId="9" priority="91" stopIfTrue="1">
      <formula>$Y$60=1</formula>
    </cfRule>
  </conditionalFormatting>
  <conditionalFormatting sqref="Y54">
    <cfRule type="expression" dxfId="8" priority="92" stopIfTrue="1">
      <formula>$Y$61=1</formula>
    </cfRule>
  </conditionalFormatting>
  <conditionalFormatting sqref="Y55">
    <cfRule type="expression" dxfId="7" priority="93" stopIfTrue="1">
      <formula>$Y$62=1</formula>
    </cfRule>
  </conditionalFormatting>
  <conditionalFormatting sqref="Z23">
    <cfRule type="expression" dxfId="6" priority="94" stopIfTrue="1">
      <formula>$Z$58=1</formula>
    </cfRule>
  </conditionalFormatting>
  <conditionalFormatting sqref="Z24">
    <cfRule type="expression" dxfId="5" priority="95" stopIfTrue="1">
      <formula>$Z$59=1</formula>
    </cfRule>
  </conditionalFormatting>
  <conditionalFormatting sqref="Z48">
    <cfRule type="expression" dxfId="4" priority="96" stopIfTrue="1">
      <formula>$Z$60=1</formula>
    </cfRule>
  </conditionalFormatting>
  <conditionalFormatting sqref="Z54">
    <cfRule type="expression" dxfId="3" priority="97" stopIfTrue="1">
      <formula>$Z$61=1</formula>
    </cfRule>
  </conditionalFormatting>
  <conditionalFormatting sqref="Z55">
    <cfRule type="expression" dxfId="2" priority="98" stopIfTrue="1">
      <formula>$Z$62=1</formula>
    </cfRule>
  </conditionalFormatting>
  <conditionalFormatting sqref="P24">
    <cfRule type="expression" dxfId="1" priority="99" stopIfTrue="1">
      <formula>$P$59=1</formula>
    </cfRule>
  </conditionalFormatting>
  <conditionalFormatting sqref="I48">
    <cfRule type="expression" dxfId="0" priority="100" stopIfTrue="1">
      <formula>$I$60=1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C3" sqref="C3"/>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7" width="9" style="21" customWidth="1"/>
    <col min="18" max="16384" width="9" style="21"/>
  </cols>
  <sheetData>
    <row r="1" spans="1:16" ht="16.350000000000001" customHeight="1">
      <c r="C1" s="74" t="s">
        <v>271</v>
      </c>
    </row>
    <row r="2" spans="1:16" ht="16.350000000000001" customHeight="1">
      <c r="C2" s="74"/>
    </row>
    <row r="3" spans="1:16" ht="14.1" customHeight="1" thickBot="1">
      <c r="O3" s="98" t="s">
        <v>157</v>
      </c>
    </row>
    <row r="4" spans="1:16" ht="13.5">
      <c r="A4" s="21">
        <v>14</v>
      </c>
      <c r="M4" s="452" t="s">
        <v>324</v>
      </c>
      <c r="N4" s="96" t="s">
        <v>112</v>
      </c>
      <c r="O4" s="97" t="s">
        <v>113</v>
      </c>
    </row>
    <row r="5" spans="1:16" ht="20.100000000000001" customHeight="1" thickBot="1">
      <c r="A5" s="22" t="e">
        <f>+#REF!</f>
        <v>#REF!</v>
      </c>
      <c r="C5" s="21" t="s">
        <v>294</v>
      </c>
      <c r="M5" s="692"/>
      <c r="N5" s="233" t="str">
        <f>+表紙!N28</f>
        <v>○</v>
      </c>
      <c r="O5" s="234" t="str">
        <f>+表紙!O28</f>
        <v/>
      </c>
    </row>
    <row r="6" spans="1:16" ht="13.5">
      <c r="C6" s="481" t="s">
        <v>389</v>
      </c>
      <c r="D6" s="482"/>
      <c r="E6" s="482"/>
      <c r="F6" s="482"/>
      <c r="G6" s="482"/>
      <c r="H6" s="482"/>
      <c r="I6" s="482"/>
      <c r="J6" s="482"/>
      <c r="K6" s="482"/>
      <c r="L6" s="482"/>
      <c r="M6" s="482"/>
      <c r="N6" s="482"/>
      <c r="O6" s="482"/>
    </row>
    <row r="7" spans="1:16" ht="7.5" customHeight="1">
      <c r="C7" s="75"/>
      <c r="D7" s="76"/>
      <c r="E7" s="76"/>
      <c r="F7" s="76"/>
      <c r="G7" s="76"/>
      <c r="H7" s="76"/>
      <c r="I7" s="76"/>
      <c r="J7" s="76"/>
      <c r="K7" s="76"/>
      <c r="L7" s="76"/>
      <c r="M7" s="76"/>
      <c r="N7" s="76"/>
      <c r="O7" s="77"/>
    </row>
    <row r="8" spans="1:16" ht="12" customHeight="1">
      <c r="C8" s="488" t="s">
        <v>295</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35" customHeight="1">
      <c r="C10" s="78"/>
      <c r="O10" s="79"/>
    </row>
    <row r="11" spans="1:16" ht="13.5">
      <c r="C11" s="78"/>
      <c r="L11" s="788" t="str">
        <f>+表紙!L34</f>
        <v>令和7年6月12日</v>
      </c>
      <c r="M11" s="789"/>
      <c r="N11" s="789"/>
      <c r="O11" s="790"/>
    </row>
    <row r="12" spans="1:16" ht="13.35" customHeight="1">
      <c r="C12" s="78"/>
      <c r="O12" s="80"/>
    </row>
    <row r="13" spans="1:16" ht="13.5">
      <c r="C13" s="791" t="str">
        <f>+表紙!C36</f>
        <v>横浜市長</v>
      </c>
      <c r="D13" s="792"/>
      <c r="E13" s="792"/>
      <c r="F13" s="792"/>
      <c r="G13" s="88" t="s">
        <v>5</v>
      </c>
      <c r="O13" s="79"/>
    </row>
    <row r="14" spans="1:16" ht="8.25" customHeight="1">
      <c r="C14" s="78"/>
      <c r="O14" s="79"/>
    </row>
    <row r="15" spans="1:16" ht="13.35" customHeight="1">
      <c r="A15" s="22">
        <v>3</v>
      </c>
      <c r="C15" s="78"/>
      <c r="H15" s="221" t="s">
        <v>269</v>
      </c>
      <c r="I15" s="221"/>
      <c r="O15" s="79"/>
    </row>
    <row r="16" spans="1:16" ht="26.25" customHeight="1">
      <c r="C16" s="78"/>
      <c r="H16" s="23" t="s">
        <v>6</v>
      </c>
      <c r="I16" s="23"/>
      <c r="J16" s="780" t="str">
        <f>+表紙!J39</f>
        <v>東京都港区芝4-8-2</v>
      </c>
      <c r="K16" s="780"/>
      <c r="L16" s="781"/>
      <c r="M16" s="781"/>
      <c r="N16" s="781"/>
      <c r="O16" s="782"/>
    </row>
    <row r="17" spans="1:15" ht="26.25" customHeight="1">
      <c r="C17" s="78"/>
      <c r="H17" s="23" t="s">
        <v>7</v>
      </c>
      <c r="I17" s="23"/>
      <c r="J17" s="780" t="str">
        <f>+表紙!J40</f>
        <v>髙松建設株式会社東京本店
取締役専務執行役員本店長 工藤孝宏</v>
      </c>
      <c r="K17" s="780"/>
      <c r="L17" s="781"/>
      <c r="M17" s="781"/>
      <c r="N17" s="781"/>
      <c r="O17" s="782"/>
    </row>
    <row r="18" spans="1:15">
      <c r="C18" s="78"/>
      <c r="J18" s="21" t="s">
        <v>8</v>
      </c>
      <c r="O18" s="79"/>
    </row>
    <row r="19" spans="1:15">
      <c r="C19" s="78"/>
      <c r="J19" s="24" t="s">
        <v>9</v>
      </c>
      <c r="K19" s="24"/>
      <c r="L19" s="746" t="str">
        <f>IF(+表紙!L42="","",+表紙!L42)</f>
        <v>03-3455-8144</v>
      </c>
      <c r="M19" s="746"/>
      <c r="N19" s="746"/>
      <c r="O19" s="747"/>
    </row>
    <row r="20" spans="1:15">
      <c r="C20" s="78"/>
      <c r="J20" s="24"/>
      <c r="K20" s="24"/>
      <c r="O20" s="79"/>
    </row>
    <row r="21" spans="1:15" ht="6" customHeight="1">
      <c r="C21" s="78"/>
      <c r="O21" s="79"/>
    </row>
    <row r="22" spans="1:15" ht="30" customHeight="1">
      <c r="A22" s="22">
        <v>4</v>
      </c>
      <c r="C22" s="494" t="s">
        <v>460</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髙松建設株式会社東京本店管轄内　各事業場</v>
      </c>
      <c r="G24" s="763"/>
      <c r="H24" s="764"/>
      <c r="I24" s="764"/>
      <c r="J24" s="764"/>
      <c r="K24" s="764"/>
      <c r="L24" s="764"/>
      <c r="M24" s="454" t="s">
        <v>435</v>
      </c>
      <c r="N24" s="767"/>
      <c r="O24" s="768"/>
    </row>
    <row r="25" spans="1:15" ht="18" customHeight="1">
      <c r="C25" s="460"/>
      <c r="D25" s="461"/>
      <c r="E25" s="462"/>
      <c r="F25" s="765"/>
      <c r="G25" s="766"/>
      <c r="H25" s="766"/>
      <c r="I25" s="766"/>
      <c r="J25" s="766"/>
      <c r="K25" s="766"/>
      <c r="L25" s="766"/>
      <c r="M25" s="769">
        <f>表紙!M48</f>
        <v>2873</v>
      </c>
      <c r="N25" s="770"/>
      <c r="O25" s="771"/>
    </row>
    <row r="26" spans="1:15" ht="18" customHeight="1">
      <c r="C26" s="457" t="s">
        <v>11</v>
      </c>
      <c r="D26" s="483"/>
      <c r="E26" s="484"/>
      <c r="F26" s="756" t="str">
        <f>+表紙!F49</f>
        <v>東京都港区芝4-8-2</v>
      </c>
      <c r="G26" s="757"/>
      <c r="H26" s="757"/>
      <c r="I26" s="757"/>
      <c r="J26" s="757"/>
      <c r="K26" s="757"/>
      <c r="L26" s="126" t="s">
        <v>171</v>
      </c>
      <c r="M26" s="222"/>
      <c r="N26" s="760" t="str">
        <f>IF(+表紙!N49="","",+表紙!N49)</f>
        <v>03-3455-8144</v>
      </c>
      <c r="O26" s="761"/>
    </row>
    <row r="27" spans="1:15" ht="18" customHeight="1">
      <c r="C27" s="485"/>
      <c r="D27" s="486"/>
      <c r="E27" s="487"/>
      <c r="F27" s="758"/>
      <c r="G27" s="759"/>
      <c r="H27" s="759"/>
      <c r="I27" s="759"/>
      <c r="J27" s="759"/>
      <c r="K27" s="759"/>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Ｄ建設業　（０６　総合工事業）</v>
      </c>
      <c r="M29" s="774"/>
      <c r="N29" s="775"/>
      <c r="O29" s="776"/>
    </row>
    <row r="30" spans="1:15" ht="22.5" customHeight="1">
      <c r="C30" s="295"/>
      <c r="D30" s="306" t="s">
        <v>19</v>
      </c>
      <c r="E30" s="307" t="s">
        <v>364</v>
      </c>
      <c r="F30" s="772" t="s">
        <v>365</v>
      </c>
      <c r="G30" s="534"/>
      <c r="H30" s="777"/>
      <c r="I30" s="772" t="s">
        <v>366</v>
      </c>
      <c r="J30" s="536"/>
      <c r="K30" s="537"/>
      <c r="L30" s="778">
        <f>+表紙!L53</f>
        <v>0</v>
      </c>
      <c r="M30" s="779"/>
      <c r="N30" s="308" t="s">
        <v>367</v>
      </c>
      <c r="O30" s="309"/>
    </row>
    <row r="31" spans="1:15" ht="22.5" customHeight="1">
      <c r="C31" s="295"/>
      <c r="D31" s="294"/>
      <c r="E31" s="310"/>
      <c r="F31" s="772" t="s">
        <v>368</v>
      </c>
      <c r="G31" s="534"/>
      <c r="H31" s="777"/>
      <c r="I31" s="773" t="s">
        <v>369</v>
      </c>
      <c r="J31" s="536"/>
      <c r="K31" s="536"/>
      <c r="L31" s="778">
        <f>+表紙!L54</f>
        <v>0</v>
      </c>
      <c r="M31" s="779"/>
      <c r="N31" s="308" t="s">
        <v>367</v>
      </c>
      <c r="O31" s="309"/>
    </row>
    <row r="32" spans="1:15" ht="22.5" customHeight="1">
      <c r="C32" s="295"/>
      <c r="D32" s="552" t="s">
        <v>370</v>
      </c>
      <c r="E32" s="553"/>
      <c r="F32" s="772" t="s">
        <v>371</v>
      </c>
      <c r="G32" s="534"/>
      <c r="H32" s="777"/>
      <c r="I32" s="773" t="s">
        <v>372</v>
      </c>
      <c r="J32" s="536"/>
      <c r="K32" s="536"/>
      <c r="L32" s="778">
        <f>+表紙!L55</f>
        <v>0</v>
      </c>
      <c r="M32" s="779"/>
      <c r="N32" s="308" t="s">
        <v>373</v>
      </c>
      <c r="O32" s="309"/>
    </row>
    <row r="33" spans="3:15" ht="22.5" customHeight="1">
      <c r="C33" s="295"/>
      <c r="D33" s="552"/>
      <c r="E33" s="553"/>
      <c r="F33" s="772" t="s">
        <v>374</v>
      </c>
      <c r="G33" s="534"/>
      <c r="H33" s="777"/>
      <c r="I33" s="773" t="s">
        <v>375</v>
      </c>
      <c r="J33" s="536"/>
      <c r="K33" s="536"/>
      <c r="L33" s="778">
        <f>+表紙!L56</f>
        <v>0</v>
      </c>
      <c r="M33" s="77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93" t="str">
        <f>+表紙!F58</f>
        <v>令和6年度　完工高　45,595百万円（東京本店実機）</v>
      </c>
      <c r="G35" s="794"/>
      <c r="H35" s="794"/>
      <c r="I35" s="794"/>
      <c r="J35" s="794"/>
      <c r="K35" s="794"/>
      <c r="L35" s="794"/>
      <c r="M35" s="794"/>
      <c r="N35" s="794"/>
      <c r="O35" s="795"/>
    </row>
    <row r="36" spans="3:15" ht="23.25" customHeight="1">
      <c r="C36" s="300"/>
      <c r="D36" s="317" t="s">
        <v>24</v>
      </c>
      <c r="E36" s="318" t="s">
        <v>377</v>
      </c>
      <c r="F36" s="796" t="str">
        <f>+表紙!F59</f>
        <v>1,021名（東京本店：令和7年5月31日現在）</v>
      </c>
      <c r="G36" s="775"/>
      <c r="H36" s="775"/>
      <c r="I36" s="775"/>
      <c r="J36" s="775"/>
      <c r="K36" s="775"/>
      <c r="L36" s="775"/>
      <c r="M36" s="775"/>
      <c r="N36" s="775"/>
      <c r="O36" s="776"/>
    </row>
    <row r="37" spans="3:15" ht="23.25" customHeight="1">
      <c r="C37" s="748" t="s">
        <v>296</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316</v>
      </c>
      <c r="D38" s="176"/>
      <c r="E38" s="178"/>
      <c r="F38" s="27"/>
      <c r="G38" s="27"/>
      <c r="H38" s="28"/>
      <c r="I38" s="28"/>
      <c r="J38" s="29"/>
      <c r="K38" s="29"/>
      <c r="L38" s="30"/>
      <c r="M38" s="30"/>
      <c r="N38" s="30"/>
      <c r="O38" s="31"/>
    </row>
    <row r="39" spans="3:15" ht="24.75" customHeight="1">
      <c r="C39" s="735"/>
      <c r="D39" s="449" t="s">
        <v>297</v>
      </c>
      <c r="E39" s="450"/>
      <c r="F39" s="450"/>
      <c r="G39" s="451"/>
      <c r="H39" s="449" t="s">
        <v>317</v>
      </c>
      <c r="I39" s="451"/>
      <c r="J39" s="449" t="s">
        <v>298</v>
      </c>
      <c r="K39" s="450"/>
      <c r="L39" s="451"/>
      <c r="M39" s="449" t="s">
        <v>318</v>
      </c>
      <c r="N39" s="450"/>
      <c r="O39" s="451"/>
    </row>
    <row r="40" spans="3:15" ht="24.75" customHeight="1">
      <c r="C40" s="736"/>
      <c r="D40" s="513" t="s">
        <v>299</v>
      </c>
      <c r="E40" s="514"/>
      <c r="F40" s="514"/>
      <c r="G40" s="515"/>
      <c r="H40" s="245">
        <f>+表紙!H63</f>
        <v>8792.0999999999985</v>
      </c>
      <c r="I40" s="240" t="s">
        <v>4</v>
      </c>
      <c r="J40" s="525" t="s">
        <v>323</v>
      </c>
      <c r="K40" s="526"/>
      <c r="L40" s="527"/>
      <c r="M40" s="741">
        <f>+表紙!M63</f>
        <v>8792.0999999999985</v>
      </c>
      <c r="N40" s="742">
        <f>+表紙!N63</f>
        <v>0</v>
      </c>
      <c r="O40" s="305" t="s">
        <v>4</v>
      </c>
    </row>
    <row r="41" spans="3:15" ht="24.75" customHeight="1">
      <c r="C41" s="736"/>
      <c r="D41" s="513" t="s">
        <v>300</v>
      </c>
      <c r="E41" s="514"/>
      <c r="F41" s="514"/>
      <c r="G41" s="515"/>
      <c r="H41" s="245" t="str">
        <f>+表紙!H64</f>
        <v>0</v>
      </c>
      <c r="I41" s="240" t="s">
        <v>4</v>
      </c>
      <c r="J41" s="525" t="s">
        <v>304</v>
      </c>
      <c r="K41" s="526"/>
      <c r="L41" s="527"/>
      <c r="M41" s="741">
        <f>+表紙!M64</f>
        <v>721.4</v>
      </c>
      <c r="N41" s="742">
        <f>+表紙!N64</f>
        <v>0</v>
      </c>
      <c r="O41" s="31" t="s">
        <v>4</v>
      </c>
    </row>
    <row r="42" spans="3:15" ht="24.75" customHeight="1">
      <c r="C42" s="736"/>
      <c r="D42" s="513" t="s">
        <v>301</v>
      </c>
      <c r="E42" s="514"/>
      <c r="F42" s="514"/>
      <c r="G42" s="515"/>
      <c r="H42" s="245" t="str">
        <f>+表紙!H65</f>
        <v>0</v>
      </c>
      <c r="I42" s="240" t="s">
        <v>4</v>
      </c>
      <c r="J42" s="743" t="s">
        <v>305</v>
      </c>
      <c r="K42" s="744"/>
      <c r="L42" s="745"/>
      <c r="M42" s="741">
        <f>+表紙!M65</f>
        <v>140.69999999999999</v>
      </c>
      <c r="N42" s="742">
        <f>+表紙!N65</f>
        <v>0</v>
      </c>
      <c r="O42" s="180" t="s">
        <v>4</v>
      </c>
    </row>
    <row r="43" spans="3:15" ht="24.75" customHeight="1">
      <c r="C43" s="175"/>
      <c r="D43" s="513" t="s">
        <v>302</v>
      </c>
      <c r="E43" s="514"/>
      <c r="F43" s="514"/>
      <c r="G43" s="515"/>
      <c r="H43" s="245" t="str">
        <f>+表紙!H66</f>
        <v>0</v>
      </c>
      <c r="I43" s="240" t="s">
        <v>4</v>
      </c>
      <c r="J43" s="743" t="s">
        <v>386</v>
      </c>
      <c r="K43" s="744"/>
      <c r="L43" s="745"/>
      <c r="M43" s="741" t="str">
        <f>+表紙!M66</f>
        <v>0</v>
      </c>
      <c r="N43" s="742">
        <f>+表紙!N66</f>
        <v>0</v>
      </c>
      <c r="O43" s="180" t="s">
        <v>4</v>
      </c>
    </row>
    <row r="44" spans="3:15" ht="24.75" customHeight="1">
      <c r="C44" s="239"/>
      <c r="D44" s="513" t="s">
        <v>303</v>
      </c>
      <c r="E44" s="514"/>
      <c r="F44" s="514"/>
      <c r="G44" s="515"/>
      <c r="H44" s="245" t="str">
        <f>+表紙!H67</f>
        <v>0</v>
      </c>
      <c r="I44" s="240" t="s">
        <v>4</v>
      </c>
      <c r="J44" s="743" t="s">
        <v>387</v>
      </c>
      <c r="K44" s="744"/>
      <c r="L44" s="745"/>
      <c r="M44" s="741" t="str">
        <f>+表紙!M67</f>
        <v>0</v>
      </c>
      <c r="N44" s="742">
        <f>+表紙!N67</f>
        <v>0</v>
      </c>
      <c r="O44" s="180" t="s">
        <v>4</v>
      </c>
    </row>
    <row r="45" spans="3:15" ht="32.1"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1" t="s">
        <v>408</v>
      </c>
      <c r="D47" s="740"/>
      <c r="E47" s="740"/>
      <c r="F47" s="740"/>
      <c r="G47" s="740"/>
      <c r="H47" s="740"/>
      <c r="I47" s="740"/>
      <c r="J47" s="740"/>
      <c r="K47" s="740"/>
      <c r="L47" s="740"/>
      <c r="M47" s="740"/>
      <c r="N47" s="740"/>
      <c r="O47" s="740"/>
    </row>
    <row r="48" spans="3:15" ht="13.5">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441</v>
      </c>
      <c r="E50" s="511"/>
      <c r="F50" s="511"/>
      <c r="G50" s="511"/>
      <c r="H50" s="511"/>
      <c r="I50" s="511"/>
      <c r="J50" s="511"/>
      <c r="K50" s="511"/>
      <c r="L50" s="511"/>
      <c r="M50" s="511"/>
      <c r="N50" s="511"/>
      <c r="O50" s="512"/>
    </row>
    <row r="51" spans="1:15" ht="15" customHeight="1">
      <c r="C51" s="181">
        <v>2</v>
      </c>
      <c r="D51" s="511" t="s">
        <v>361</v>
      </c>
      <c r="E51" s="511"/>
      <c r="F51" s="511"/>
      <c r="G51" s="511"/>
      <c r="H51" s="511"/>
      <c r="I51" s="511"/>
      <c r="J51" s="511"/>
      <c r="K51" s="511"/>
      <c r="L51" s="511"/>
      <c r="M51" s="511"/>
      <c r="N51" s="511"/>
      <c r="O51" s="512"/>
    </row>
    <row r="52" spans="1:15" ht="15" customHeight="1">
      <c r="C52" s="181"/>
      <c r="D52" s="511" t="s">
        <v>362</v>
      </c>
      <c r="E52" s="511"/>
      <c r="F52" s="511"/>
      <c r="G52" s="511"/>
      <c r="H52" s="511"/>
      <c r="I52" s="511"/>
      <c r="J52" s="511"/>
      <c r="K52" s="511"/>
      <c r="L52" s="511"/>
      <c r="M52" s="511"/>
      <c r="N52" s="511"/>
      <c r="O52" s="512"/>
    </row>
    <row r="53" spans="1:15" ht="39" customHeight="1">
      <c r="C53" s="181"/>
      <c r="D53" s="511" t="s">
        <v>378</v>
      </c>
      <c r="E53" s="511"/>
      <c r="F53" s="511"/>
      <c r="G53" s="511"/>
      <c r="H53" s="511"/>
      <c r="I53" s="511"/>
      <c r="J53" s="511"/>
      <c r="K53" s="511"/>
      <c r="L53" s="511"/>
      <c r="M53" s="511"/>
      <c r="N53" s="511"/>
      <c r="O53" s="512"/>
    </row>
    <row r="54" spans="1:15" ht="28.35" customHeight="1">
      <c r="A54" s="21"/>
      <c r="B54" s="21"/>
      <c r="C54" s="181">
        <v>3</v>
      </c>
      <c r="D54" s="511" t="s">
        <v>442</v>
      </c>
      <c r="E54" s="511"/>
      <c r="F54" s="511"/>
      <c r="G54" s="511"/>
      <c r="H54" s="511"/>
      <c r="I54" s="511"/>
      <c r="J54" s="511"/>
      <c r="K54" s="511"/>
      <c r="L54" s="511"/>
      <c r="M54" s="511"/>
      <c r="N54" s="511"/>
      <c r="O54" s="512"/>
    </row>
    <row r="55" spans="1:15" ht="28.35" customHeight="1">
      <c r="A55" s="21"/>
      <c r="B55" s="21"/>
      <c r="C55" s="181">
        <v>4</v>
      </c>
      <c r="D55" s="511" t="s">
        <v>461</v>
      </c>
      <c r="E55" s="511"/>
      <c r="F55" s="511"/>
      <c r="G55" s="511"/>
      <c r="H55" s="511"/>
      <c r="I55" s="511"/>
      <c r="J55" s="511"/>
      <c r="K55" s="511"/>
      <c r="L55" s="511"/>
      <c r="M55" s="511"/>
      <c r="N55" s="511"/>
      <c r="O55" s="512"/>
    </row>
    <row r="56" spans="1:15" ht="15" customHeight="1">
      <c r="A56" s="21"/>
      <c r="B56" s="21"/>
      <c r="C56" s="181"/>
      <c r="D56" s="182" t="s">
        <v>390</v>
      </c>
      <c r="E56" s="511" t="s">
        <v>311</v>
      </c>
      <c r="F56" s="511"/>
      <c r="G56" s="511"/>
      <c r="H56" s="511"/>
      <c r="I56" s="511"/>
      <c r="J56" s="511"/>
      <c r="K56" s="511"/>
      <c r="L56" s="511"/>
      <c r="M56" s="511"/>
      <c r="N56" s="511"/>
      <c r="O56" s="512"/>
    </row>
    <row r="57" spans="1:15" ht="15" customHeight="1">
      <c r="A57" s="21"/>
      <c r="B57" s="21"/>
      <c r="C57" s="181"/>
      <c r="D57" s="182" t="s">
        <v>391</v>
      </c>
      <c r="E57" s="511" t="s">
        <v>392</v>
      </c>
      <c r="F57" s="511"/>
      <c r="G57" s="511"/>
      <c r="H57" s="511"/>
      <c r="I57" s="511"/>
      <c r="J57" s="511"/>
      <c r="K57" s="511"/>
      <c r="L57" s="511"/>
      <c r="M57" s="511"/>
      <c r="N57" s="511"/>
      <c r="O57" s="512"/>
    </row>
    <row r="58" spans="1:15" ht="15" customHeight="1">
      <c r="A58" s="21"/>
      <c r="B58" s="21"/>
      <c r="C58" s="181"/>
      <c r="D58" s="182" t="s">
        <v>393</v>
      </c>
      <c r="E58" s="511" t="s">
        <v>394</v>
      </c>
      <c r="F58" s="511"/>
      <c r="G58" s="511"/>
      <c r="H58" s="511"/>
      <c r="I58" s="511"/>
      <c r="J58" s="511"/>
      <c r="K58" s="511"/>
      <c r="L58" s="511"/>
      <c r="M58" s="511"/>
      <c r="N58" s="511"/>
      <c r="O58" s="512"/>
    </row>
    <row r="59" spans="1:15" ht="15" customHeight="1">
      <c r="A59" s="21"/>
      <c r="B59" s="21"/>
      <c r="C59" s="181"/>
      <c r="D59" s="182" t="s">
        <v>395</v>
      </c>
      <c r="E59" s="511" t="s">
        <v>396</v>
      </c>
      <c r="F59" s="511"/>
      <c r="G59" s="511"/>
      <c r="H59" s="511"/>
      <c r="I59" s="511"/>
      <c r="J59" s="511"/>
      <c r="K59" s="511"/>
      <c r="L59" s="511"/>
      <c r="M59" s="511"/>
      <c r="N59" s="511"/>
      <c r="O59" s="512"/>
    </row>
    <row r="60" spans="1:15" ht="15" customHeight="1">
      <c r="A60" s="21"/>
      <c r="B60" s="21"/>
      <c r="C60" s="181"/>
      <c r="D60" s="182" t="s">
        <v>397</v>
      </c>
      <c r="E60" s="511" t="s">
        <v>398</v>
      </c>
      <c r="F60" s="511"/>
      <c r="G60" s="511"/>
      <c r="H60" s="511"/>
      <c r="I60" s="511"/>
      <c r="J60" s="511"/>
      <c r="K60" s="511"/>
      <c r="L60" s="511"/>
      <c r="M60" s="511"/>
      <c r="N60" s="511"/>
      <c r="O60" s="512"/>
    </row>
    <row r="61" spans="1:15" ht="15" customHeight="1">
      <c r="A61" s="21"/>
      <c r="B61" s="21"/>
      <c r="C61" s="181"/>
      <c r="D61" s="182" t="s">
        <v>399</v>
      </c>
      <c r="E61" s="511" t="s">
        <v>312</v>
      </c>
      <c r="F61" s="511"/>
      <c r="G61" s="511"/>
      <c r="H61" s="511"/>
      <c r="I61" s="511"/>
      <c r="J61" s="511"/>
      <c r="K61" s="511"/>
      <c r="L61" s="511"/>
      <c r="M61" s="511"/>
      <c r="N61" s="511"/>
      <c r="O61" s="512"/>
    </row>
    <row r="62" spans="1:15" ht="15" customHeight="1">
      <c r="A62" s="21"/>
      <c r="B62" s="21"/>
      <c r="C62" s="181"/>
      <c r="D62" s="182" t="s">
        <v>400</v>
      </c>
      <c r="E62" s="511" t="s">
        <v>401</v>
      </c>
      <c r="F62" s="511"/>
      <c r="G62" s="511"/>
      <c r="H62" s="511"/>
      <c r="I62" s="511"/>
      <c r="J62" s="511"/>
      <c r="K62" s="511"/>
      <c r="L62" s="511"/>
      <c r="M62" s="511"/>
      <c r="N62" s="511"/>
      <c r="O62" s="512"/>
    </row>
    <row r="63" spans="1:15" ht="15" customHeight="1">
      <c r="A63" s="21"/>
      <c r="B63" s="21"/>
      <c r="C63" s="181"/>
      <c r="D63" s="182" t="s">
        <v>402</v>
      </c>
      <c r="E63" s="511" t="s">
        <v>403</v>
      </c>
      <c r="F63" s="511"/>
      <c r="G63" s="511"/>
      <c r="H63" s="511"/>
      <c r="I63" s="511"/>
      <c r="J63" s="511"/>
      <c r="K63" s="511"/>
      <c r="L63" s="511"/>
      <c r="M63" s="511"/>
      <c r="N63" s="511"/>
      <c r="O63" s="512"/>
    </row>
    <row r="64" spans="1:15" ht="15" customHeight="1">
      <c r="A64" s="21"/>
      <c r="B64" s="21"/>
      <c r="C64" s="181"/>
      <c r="D64" s="182" t="s">
        <v>404</v>
      </c>
      <c r="E64" s="511" t="s">
        <v>405</v>
      </c>
      <c r="F64" s="511"/>
      <c r="G64" s="511"/>
      <c r="H64" s="511"/>
      <c r="I64" s="511"/>
      <c r="J64" s="511"/>
      <c r="K64" s="511"/>
      <c r="L64" s="511"/>
      <c r="M64" s="511"/>
      <c r="N64" s="511"/>
      <c r="O64" s="512"/>
    </row>
    <row r="65" spans="1:15" ht="15" customHeight="1">
      <c r="A65" s="21"/>
      <c r="B65" s="21"/>
      <c r="C65" s="181"/>
      <c r="D65" s="182" t="s">
        <v>306</v>
      </c>
      <c r="E65" s="511" t="s">
        <v>313</v>
      </c>
      <c r="F65" s="511"/>
      <c r="G65" s="511"/>
      <c r="H65" s="511"/>
      <c r="I65" s="511"/>
      <c r="J65" s="511"/>
      <c r="K65" s="511"/>
      <c r="L65" s="511"/>
      <c r="M65" s="511"/>
      <c r="N65" s="511"/>
      <c r="O65" s="512"/>
    </row>
    <row r="66" spans="1:15" ht="28.35" customHeight="1">
      <c r="A66" s="21"/>
      <c r="B66" s="21"/>
      <c r="C66" s="181"/>
      <c r="D66" s="182" t="s">
        <v>307</v>
      </c>
      <c r="E66" s="511" t="s">
        <v>406</v>
      </c>
      <c r="F66" s="511"/>
      <c r="G66" s="511"/>
      <c r="H66" s="511"/>
      <c r="I66" s="511"/>
      <c r="J66" s="511"/>
      <c r="K66" s="511"/>
      <c r="L66" s="511"/>
      <c r="M66" s="511"/>
      <c r="N66" s="511"/>
      <c r="O66" s="512"/>
    </row>
    <row r="67" spans="1:15" ht="15" customHeight="1">
      <c r="A67" s="21"/>
      <c r="B67" s="21"/>
      <c r="C67" s="181"/>
      <c r="D67" s="182" t="s">
        <v>308</v>
      </c>
      <c r="E67" s="511" t="s">
        <v>314</v>
      </c>
      <c r="F67" s="511"/>
      <c r="G67" s="511"/>
      <c r="H67" s="511"/>
      <c r="I67" s="511"/>
      <c r="J67" s="511"/>
      <c r="K67" s="511"/>
      <c r="L67" s="511"/>
      <c r="M67" s="511"/>
      <c r="N67" s="511"/>
      <c r="O67" s="512"/>
    </row>
    <row r="68" spans="1:15" ht="28.35" customHeight="1">
      <c r="A68" s="21"/>
      <c r="B68" s="21"/>
      <c r="C68" s="181"/>
      <c r="D68" s="182" t="s">
        <v>309</v>
      </c>
      <c r="E68" s="511" t="s">
        <v>407</v>
      </c>
      <c r="F68" s="511"/>
      <c r="G68" s="511"/>
      <c r="H68" s="511"/>
      <c r="I68" s="511"/>
      <c r="J68" s="511"/>
      <c r="K68" s="511"/>
      <c r="L68" s="511"/>
      <c r="M68" s="511"/>
      <c r="N68" s="511"/>
      <c r="O68" s="512"/>
    </row>
    <row r="69" spans="1:15" ht="28.35" customHeight="1">
      <c r="A69" s="21"/>
      <c r="B69" s="21"/>
      <c r="C69" s="181"/>
      <c r="D69" s="182" t="s">
        <v>310</v>
      </c>
      <c r="E69" s="511" t="s">
        <v>315</v>
      </c>
      <c r="F69" s="511"/>
      <c r="G69" s="511"/>
      <c r="H69" s="511"/>
      <c r="I69" s="511"/>
      <c r="J69" s="511"/>
      <c r="K69" s="511"/>
      <c r="L69" s="511"/>
      <c r="M69" s="511"/>
      <c r="N69" s="511"/>
      <c r="O69" s="512"/>
    </row>
    <row r="70" spans="1:15" ht="28.35" customHeight="1">
      <c r="A70" s="21"/>
      <c r="B70" s="21"/>
      <c r="C70" s="181">
        <v>5</v>
      </c>
      <c r="D70" s="511" t="s">
        <v>385</v>
      </c>
      <c r="E70" s="511"/>
      <c r="F70" s="511"/>
      <c r="G70" s="511"/>
      <c r="H70" s="511"/>
      <c r="I70" s="511"/>
      <c r="J70" s="511"/>
      <c r="K70" s="511"/>
      <c r="L70" s="511"/>
      <c r="M70" s="511"/>
      <c r="N70" s="511"/>
      <c r="O70" s="512"/>
    </row>
    <row r="71" spans="1:15" ht="15" customHeight="1">
      <c r="A71" s="21"/>
      <c r="B71" s="21"/>
      <c r="C71" s="181">
        <v>6</v>
      </c>
      <c r="D71" s="511" t="s">
        <v>384</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1" sqref="B1"/>
    </sheetView>
  </sheetViews>
  <sheetFormatPr defaultRowHeight="13.5"/>
  <cols>
    <col min="2" max="2" width="17.625" customWidth="1"/>
    <col min="3" max="3" width="65.625" customWidth="1"/>
    <col min="4" max="4" width="1.625" customWidth="1"/>
  </cols>
  <sheetData>
    <row r="2" spans="2:4">
      <c r="B2" t="s">
        <v>161</v>
      </c>
    </row>
    <row r="4" spans="2:4" ht="65.099999999999994" customHeight="1">
      <c r="B4" s="797" t="s">
        <v>169</v>
      </c>
      <c r="C4" s="797"/>
    </row>
    <row r="5" spans="2:4" ht="14.25" thickBot="1">
      <c r="B5" s="5"/>
    </row>
    <row r="6" spans="2:4">
      <c r="B6" s="99" t="s">
        <v>159</v>
      </c>
      <c r="C6" s="6" t="s">
        <v>160</v>
      </c>
    </row>
    <row r="7" spans="2:4" ht="114.9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39.950000000000003"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髙松建設株式会社東京本店管轄内　各事業場</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202</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1468.5</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8181.3</v>
      </c>
      <c r="E24" s="584"/>
      <c r="F24" s="584"/>
      <c r="G24" s="194" t="s">
        <v>197</v>
      </c>
      <c r="H24" s="573">
        <f>+F12</f>
        <v>1468.5</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1468.5</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1468.5</v>
      </c>
      <c r="Q27" s="633"/>
      <c r="R27" s="633"/>
      <c r="S27" s="633"/>
      <c r="T27" s="44" t="s">
        <v>38</v>
      </c>
      <c r="U27" s="64"/>
      <c r="V27" s="64"/>
      <c r="Y27" s="62" t="s">
        <v>39</v>
      </c>
      <c r="Z27" s="65"/>
      <c r="AH27" s="53"/>
      <c r="AI27" s="53"/>
      <c r="AJ27" s="53"/>
      <c r="AK27" s="53"/>
      <c r="AL27" s="603">
        <f>+AH18+P27</f>
        <v>1468.5</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1468.5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8181.3</v>
      </c>
      <c r="E29" s="584"/>
      <c r="F29" s="584"/>
      <c r="G29" s="194" t="s">
        <v>197</v>
      </c>
      <c r="H29" s="573">
        <f>+AL27</f>
        <v>1468.5</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177.5</v>
      </c>
      <c r="E30" s="584"/>
      <c r="F30" s="584"/>
      <c r="G30" s="194" t="s">
        <v>197</v>
      </c>
      <c r="H30" s="573">
        <f>+AL30</f>
        <v>88.5</v>
      </c>
      <c r="I30" s="574"/>
      <c r="J30" s="194" t="s">
        <v>197</v>
      </c>
      <c r="M30" s="582"/>
      <c r="P30" s="56"/>
      <c r="R30" s="587">
        <f>+ROUND(AA28,1)+ROUND(AA29,1)+ROUND(AA30,1)</f>
        <v>1468.5</v>
      </c>
      <c r="S30" s="633"/>
      <c r="T30" s="633"/>
      <c r="U30" s="633"/>
      <c r="V30" s="44" t="s">
        <v>16</v>
      </c>
      <c r="Y30" s="588" t="s">
        <v>185</v>
      </c>
      <c r="Z30" s="589"/>
      <c r="AA30" s="629"/>
      <c r="AB30" s="630"/>
      <c r="AC30" s="630"/>
      <c r="AD30" s="630"/>
      <c r="AE30" s="630"/>
      <c r="AF30" s="44" t="s">
        <v>13</v>
      </c>
      <c r="AL30" s="606">
        <v>88.5</v>
      </c>
      <c r="AM30" s="607"/>
      <c r="AN30" s="607"/>
      <c r="AO30" s="607"/>
      <c r="AP30" s="52" t="s">
        <v>13</v>
      </c>
      <c r="AS30" s="625"/>
      <c r="AT30" s="622"/>
      <c r="AU30" s="622"/>
      <c r="AV30" s="623"/>
      <c r="AW30" s="405"/>
    </row>
    <row r="31" spans="2:49" ht="27" customHeight="1" thickTop="1" thickBot="1">
      <c r="B31" s="560" t="s">
        <v>225</v>
      </c>
      <c r="C31" s="561"/>
      <c r="D31" s="584">
        <v>94.1</v>
      </c>
      <c r="E31" s="584"/>
      <c r="F31" s="584"/>
      <c r="G31" s="194" t="s">
        <v>197</v>
      </c>
      <c r="H31" s="573">
        <f>+AS24</f>
        <v>1468.5</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髙松建設株式会社東京本店管轄内　各事業場</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0.3</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0.3</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0.3</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0.3</v>
      </c>
      <c r="Q27" s="633"/>
      <c r="R27" s="633"/>
      <c r="S27" s="633"/>
      <c r="T27" s="44" t="s">
        <v>38</v>
      </c>
      <c r="U27" s="64"/>
      <c r="V27" s="64"/>
      <c r="Y27" s="62" t="s">
        <v>39</v>
      </c>
      <c r="Z27" s="65"/>
      <c r="AH27" s="53"/>
      <c r="AI27" s="53"/>
      <c r="AJ27" s="53"/>
      <c r="AK27" s="53"/>
      <c r="AL27" s="603">
        <f>+AH18+P27</f>
        <v>0.3</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0.3</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0.3</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0.3</v>
      </c>
      <c r="I30" s="574"/>
      <c r="J30" s="194" t="s">
        <v>197</v>
      </c>
      <c r="M30" s="582"/>
      <c r="P30" s="56"/>
      <c r="R30" s="587">
        <f>+ROUND(AA28,1)+ROUND(AA29,1)+ROUND(AA30,1)</f>
        <v>0.3</v>
      </c>
      <c r="S30" s="633"/>
      <c r="T30" s="633"/>
      <c r="U30" s="633"/>
      <c r="V30" s="44" t="s">
        <v>16</v>
      </c>
      <c r="Y30" s="588" t="s">
        <v>185</v>
      </c>
      <c r="Z30" s="589"/>
      <c r="AA30" s="629"/>
      <c r="AB30" s="630"/>
      <c r="AC30" s="630"/>
      <c r="AD30" s="630"/>
      <c r="AE30" s="630"/>
      <c r="AF30" s="44" t="s">
        <v>13</v>
      </c>
      <c r="AL30" s="606">
        <v>0.3</v>
      </c>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0.3</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髙松建設株式会社東京本店管轄内　各事業場</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髙松建設株式会社東京本店管轄内　各事業場</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abSelected="1" topLeftCell="V16" zoomScaleNormal="100" workbookViewId="0">
      <selection activeCell="AU19" sqref="AU19"/>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50" ht="27" customHeight="1">
      <c r="F1" s="39"/>
      <c r="S1" s="85" t="s">
        <v>94</v>
      </c>
      <c r="T1" s="85" t="s">
        <v>282</v>
      </c>
    </row>
    <row r="2" spans="2:50"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髙松建設株式会社東京本店管轄内　各事業場</v>
      </c>
      <c r="AG5" s="572"/>
      <c r="AH5" s="572"/>
      <c r="AI5" s="572"/>
      <c r="AJ5" s="572"/>
      <c r="AK5" s="572"/>
      <c r="AL5" s="572"/>
      <c r="AM5" s="572"/>
      <c r="AN5" s="572"/>
      <c r="AO5" s="572"/>
      <c r="AP5" s="572"/>
      <c r="AQ5" s="572"/>
      <c r="AR5" s="572"/>
      <c r="AS5" s="572"/>
      <c r="AT5" s="572"/>
      <c r="AU5" s="572"/>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456</v>
      </c>
      <c r="AS7" s="663"/>
      <c r="AT7" s="663"/>
      <c r="AU7" s="95"/>
      <c r="AV7" s="438" t="s">
        <v>197</v>
      </c>
      <c r="AW7" s="405"/>
      <c r="AX7" s="439"/>
    </row>
    <row r="8" spans="2:50"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663" t="s">
        <v>457</v>
      </c>
      <c r="AS8" s="663"/>
      <c r="AT8" s="663"/>
      <c r="AU8" s="95"/>
      <c r="AV8" s="438" t="s">
        <v>197</v>
      </c>
      <c r="AW8" s="405"/>
    </row>
    <row r="9" spans="2:50"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663" t="s">
        <v>458</v>
      </c>
      <c r="AS9" s="663"/>
      <c r="AT9" s="663"/>
      <c r="AU9" s="95"/>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459</v>
      </c>
      <c r="AS10" s="663"/>
      <c r="AT10" s="663"/>
      <c r="AU10" s="95"/>
      <c r="AV10" s="438" t="s">
        <v>197</v>
      </c>
      <c r="AW10" s="405"/>
    </row>
    <row r="11" spans="2:50"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W11" s="405"/>
    </row>
    <row r="12" spans="2:50" ht="24.75" customHeight="1" thickTop="1" thickBot="1">
      <c r="F12" s="603">
        <f>+ROUND(P12,1)+ROUND(P15,1)+ROUND(P18,1)+ROUND(P24,1)+P27-ROUND(F15,1)</f>
        <v>33.1</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174</v>
      </c>
      <c r="AT13" s="586"/>
      <c r="AU13" s="95">
        <v>0</v>
      </c>
      <c r="AV13" s="44" t="s">
        <v>13</v>
      </c>
      <c r="AW13" s="405"/>
    </row>
    <row r="14" spans="2:50"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585" t="s">
        <v>258</v>
      </c>
      <c r="AT14" s="586"/>
      <c r="AU14" s="95">
        <v>0</v>
      </c>
      <c r="AV14" s="44" t="s">
        <v>34</v>
      </c>
      <c r="AW14" s="405"/>
    </row>
    <row r="15" spans="2:50"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585" t="s">
        <v>176</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R17" s="440"/>
      <c r="AS17" s="441" t="str">
        <f>IF(SUM(AU18:AU21)&gt;AS24,"下の表は、⑫の内数であるア～エの量が⑫を超えています","")</f>
        <v/>
      </c>
      <c r="AW17" s="405"/>
    </row>
    <row r="18" spans="2:51"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456</v>
      </c>
      <c r="AS18" s="663"/>
      <c r="AT18" s="663"/>
      <c r="AU18" s="95">
        <v>33.1</v>
      </c>
      <c r="AV18" s="438" t="s">
        <v>197</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457</v>
      </c>
      <c r="AS19" s="663"/>
      <c r="AT19" s="663"/>
      <c r="AU19" s="95"/>
      <c r="AV19" s="438" t="s">
        <v>197</v>
      </c>
      <c r="AW19" s="659"/>
      <c r="AX19" s="659" t="s">
        <v>436</v>
      </c>
    </row>
    <row r="20" spans="2:51"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663" t="s">
        <v>458</v>
      </c>
      <c r="AS20" s="663"/>
      <c r="AT20" s="663"/>
      <c r="AU20" s="95"/>
      <c r="AV20" s="438" t="s">
        <v>197</v>
      </c>
      <c r="AW20" s="659"/>
      <c r="AX20" s="659"/>
    </row>
    <row r="21" spans="2:51"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663" t="s">
        <v>459</v>
      </c>
      <c r="AS21" s="663"/>
      <c r="AT21" s="663"/>
      <c r="AU21" s="95"/>
      <c r="AV21" s="438" t="s">
        <v>197</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51" ht="27" customHeight="1" thickBot="1">
      <c r="B24" s="560" t="s">
        <v>199</v>
      </c>
      <c r="C24" s="561"/>
      <c r="D24" s="584">
        <v>29.6</v>
      </c>
      <c r="E24" s="584"/>
      <c r="F24" s="584"/>
      <c r="G24" s="194" t="s">
        <v>197</v>
      </c>
      <c r="H24" s="573">
        <f>+F12</f>
        <v>33.1</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33.1</v>
      </c>
      <c r="AT24" s="604"/>
      <c r="AU24" s="604"/>
      <c r="AV24" s="52" t="s">
        <v>13</v>
      </c>
      <c r="AW24" s="405"/>
    </row>
    <row r="25" spans="2:51"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51" ht="27" customHeight="1" thickBot="1">
      <c r="B27" s="560" t="s">
        <v>222</v>
      </c>
      <c r="C27" s="561"/>
      <c r="D27" s="584">
        <v>0</v>
      </c>
      <c r="E27" s="584"/>
      <c r="F27" s="584"/>
      <c r="G27" s="194" t="s">
        <v>197</v>
      </c>
      <c r="H27" s="573">
        <f>+Y21</f>
        <v>0</v>
      </c>
      <c r="I27" s="574"/>
      <c r="J27" s="194" t="s">
        <v>197</v>
      </c>
      <c r="M27" s="582"/>
      <c r="P27" s="587">
        <f>+R30+ROUND(R33,1)</f>
        <v>33.1</v>
      </c>
      <c r="Q27" s="633"/>
      <c r="R27" s="633"/>
      <c r="S27" s="633"/>
      <c r="T27" s="44" t="s">
        <v>38</v>
      </c>
      <c r="U27" s="64"/>
      <c r="V27" s="64"/>
      <c r="Y27" s="62" t="s">
        <v>39</v>
      </c>
      <c r="Z27" s="65"/>
      <c r="AH27" s="53"/>
      <c r="AI27" s="53"/>
      <c r="AJ27" s="53"/>
      <c r="AK27" s="53"/>
      <c r="AL27" s="603">
        <f>+AH18+P27</f>
        <v>33.1</v>
      </c>
      <c r="AM27" s="604"/>
      <c r="AN27" s="604"/>
      <c r="AO27" s="604"/>
      <c r="AP27" s="52" t="s">
        <v>13</v>
      </c>
      <c r="AQ27" s="267"/>
      <c r="AR27" s="128"/>
      <c r="AS27" s="606">
        <v>0</v>
      </c>
      <c r="AT27" s="607"/>
      <c r="AU27" s="607"/>
      <c r="AV27" s="52" t="s">
        <v>13</v>
      </c>
      <c r="AW27" s="405"/>
    </row>
    <row r="28" spans="2:51"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33.1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223</v>
      </c>
      <c r="C29" s="561"/>
      <c r="D29" s="584">
        <v>29.6</v>
      </c>
      <c r="E29" s="584"/>
      <c r="F29" s="584"/>
      <c r="G29" s="194" t="s">
        <v>197</v>
      </c>
      <c r="H29" s="573">
        <f>+AL27</f>
        <v>33.1</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51" ht="27" customHeight="1" thickBot="1">
      <c r="B30" s="560" t="s">
        <v>224</v>
      </c>
      <c r="C30" s="561"/>
      <c r="D30" s="584">
        <v>29.6</v>
      </c>
      <c r="E30" s="584"/>
      <c r="F30" s="584"/>
      <c r="G30" s="194" t="s">
        <v>197</v>
      </c>
      <c r="H30" s="573">
        <f>+AL30</f>
        <v>33.1</v>
      </c>
      <c r="I30" s="574"/>
      <c r="J30" s="194" t="s">
        <v>197</v>
      </c>
      <c r="M30" s="582"/>
      <c r="P30" s="56"/>
      <c r="R30" s="587">
        <f>+ROUND(AA28,1)+ROUND(AA29,1)+ROUND(AA30,1)</f>
        <v>33.1</v>
      </c>
      <c r="S30" s="633"/>
      <c r="T30" s="633"/>
      <c r="U30" s="633"/>
      <c r="V30" s="44" t="s">
        <v>16</v>
      </c>
      <c r="Y30" s="588" t="s">
        <v>185</v>
      </c>
      <c r="Z30" s="589"/>
      <c r="AA30" s="629"/>
      <c r="AB30" s="630"/>
      <c r="AC30" s="630"/>
      <c r="AD30" s="630"/>
      <c r="AE30" s="630"/>
      <c r="AF30" s="44" t="s">
        <v>13</v>
      </c>
      <c r="AL30" s="606">
        <v>33.1</v>
      </c>
      <c r="AM30" s="607"/>
      <c r="AN30" s="607"/>
      <c r="AO30" s="607"/>
      <c r="AP30" s="52" t="s">
        <v>13</v>
      </c>
      <c r="AS30" s="625"/>
      <c r="AT30" s="622"/>
      <c r="AU30" s="622"/>
      <c r="AV30" s="623"/>
      <c r="AW30" s="405"/>
    </row>
    <row r="31" spans="2:51" ht="27" customHeight="1" thickTop="1" thickBot="1">
      <c r="B31" s="560" t="s">
        <v>225</v>
      </c>
      <c r="C31" s="561"/>
      <c r="D31" s="584">
        <v>0</v>
      </c>
      <c r="E31" s="584"/>
      <c r="F31" s="584"/>
      <c r="G31" s="194" t="s">
        <v>197</v>
      </c>
      <c r="H31" s="573">
        <f>+AS24</f>
        <v>33.1</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51"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452</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453</v>
      </c>
      <c r="C36" s="665"/>
      <c r="D36" s="665"/>
      <c r="E36" s="665"/>
      <c r="F36" s="665"/>
      <c r="G36" s="665"/>
      <c r="H36" s="669">
        <f>IF(SUM(F12,F15)&gt;0,SUM(P12,P21,AH9,AS24,AS27,AS31)/SUM(F12,F15)*100,"")</f>
        <v>100</v>
      </c>
      <c r="I36" s="670"/>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454</v>
      </c>
      <c r="D37" s="667"/>
      <c r="E37" s="667"/>
      <c r="F37" s="667"/>
      <c r="G37" s="667"/>
      <c r="H37" s="671">
        <f>IF(SUM(F12,F15)&gt;0,SUM(P21,AS27,AS31,AU9,AU20)/SUM(F12,F15)*100,"")</f>
        <v>0</v>
      </c>
      <c r="I37" s="672"/>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formula1>D7=ROUND(D7,1)</formula1>
    </dataValidation>
  </dataValidations>
  <pageMargins left="1.3779527559055118" right="0.59055118110236227" top="0.82677165354330717" bottom="0.39370078740157483" header="0.51181102362204722" footer="0"/>
  <pageSetup paperSize="9" scale="57"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髙松建設株式会社東京本店管轄内　各事業場</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645" t="s">
        <v>89</v>
      </c>
      <c r="C7" s="646"/>
      <c r="D7" s="615" t="s">
        <v>207</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51.5</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36.200000000000003</v>
      </c>
      <c r="E24" s="584"/>
      <c r="F24" s="584"/>
      <c r="G24" s="194" t="s">
        <v>197</v>
      </c>
      <c r="H24" s="573">
        <f>+F12</f>
        <v>51.5</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51.5</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51.5</v>
      </c>
      <c r="Q27" s="633"/>
      <c r="R27" s="633"/>
      <c r="S27" s="633"/>
      <c r="T27" s="44" t="s">
        <v>38</v>
      </c>
      <c r="U27" s="64"/>
      <c r="V27" s="64"/>
      <c r="Y27" s="62" t="s">
        <v>39</v>
      </c>
      <c r="Z27" s="65"/>
      <c r="AH27" s="53"/>
      <c r="AI27" s="53"/>
      <c r="AJ27" s="53"/>
      <c r="AK27" s="53"/>
      <c r="AL27" s="603">
        <f>+AH18+P27</f>
        <v>51.5</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51.5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36.200000000000003</v>
      </c>
      <c r="E29" s="584"/>
      <c r="F29" s="584"/>
      <c r="G29" s="194" t="s">
        <v>197</v>
      </c>
      <c r="H29" s="573">
        <f>+AL27</f>
        <v>51.5</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36.200000000000003</v>
      </c>
      <c r="E30" s="584"/>
      <c r="F30" s="584"/>
      <c r="G30" s="194" t="s">
        <v>197</v>
      </c>
      <c r="H30" s="573">
        <f>+AL30</f>
        <v>51.5</v>
      </c>
      <c r="I30" s="574"/>
      <c r="J30" s="194" t="s">
        <v>197</v>
      </c>
      <c r="M30" s="582"/>
      <c r="P30" s="56"/>
      <c r="R30" s="587">
        <f>+ROUND(AA28,1)+ROUND(AA29,1)+ROUND(AA30,1)</f>
        <v>51.5</v>
      </c>
      <c r="S30" s="633"/>
      <c r="T30" s="633"/>
      <c r="U30" s="633"/>
      <c r="V30" s="44" t="s">
        <v>16</v>
      </c>
      <c r="Y30" s="588" t="s">
        <v>185</v>
      </c>
      <c r="Z30" s="589"/>
      <c r="AA30" s="629"/>
      <c r="AB30" s="630"/>
      <c r="AC30" s="630"/>
      <c r="AD30" s="630"/>
      <c r="AE30" s="630"/>
      <c r="AF30" s="44" t="s">
        <v>13</v>
      </c>
      <c r="AL30" s="606">
        <v>51.5</v>
      </c>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51.5</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髙松建設株式会社東京本店管轄内　各事業場</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645" t="s">
        <v>89</v>
      </c>
      <c r="C7" s="646"/>
      <c r="D7" s="615" t="s">
        <v>208</v>
      </c>
      <c r="E7" s="616"/>
      <c r="F7" s="616"/>
      <c r="G7" s="616"/>
      <c r="H7" s="616"/>
      <c r="I7" s="617"/>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66.8</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34.799999999999997</v>
      </c>
      <c r="E24" s="584"/>
      <c r="F24" s="584"/>
      <c r="G24" s="194" t="s">
        <v>197</v>
      </c>
      <c r="H24" s="573">
        <f>+F12</f>
        <v>66.8</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66.8</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66.8</v>
      </c>
      <c r="Q27" s="633"/>
      <c r="R27" s="633"/>
      <c r="S27" s="633"/>
      <c r="T27" s="44" t="s">
        <v>38</v>
      </c>
      <c r="U27" s="64"/>
      <c r="V27" s="64"/>
      <c r="Y27" s="62" t="s">
        <v>39</v>
      </c>
      <c r="Z27" s="65"/>
      <c r="AH27" s="53"/>
      <c r="AI27" s="53"/>
      <c r="AJ27" s="53"/>
      <c r="AK27" s="53"/>
      <c r="AL27" s="603">
        <f>+AH18+P27</f>
        <v>66.8</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66.8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34.799999999999997</v>
      </c>
      <c r="E29" s="584"/>
      <c r="F29" s="584"/>
      <c r="G29" s="194" t="s">
        <v>197</v>
      </c>
      <c r="H29" s="573">
        <f>+AL27</f>
        <v>66.8</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34.799999999999997</v>
      </c>
      <c r="E30" s="584"/>
      <c r="F30" s="584"/>
      <c r="G30" s="194" t="s">
        <v>197</v>
      </c>
      <c r="H30" s="573">
        <f>+AL30</f>
        <v>66.8</v>
      </c>
      <c r="I30" s="574"/>
      <c r="J30" s="194" t="s">
        <v>197</v>
      </c>
      <c r="M30" s="582"/>
      <c r="P30" s="56"/>
      <c r="R30" s="587">
        <f>+ROUND(AA28,1)+ROUND(AA29,1)+ROUND(AA30,1)</f>
        <v>66.8</v>
      </c>
      <c r="S30" s="633"/>
      <c r="T30" s="633"/>
      <c r="U30" s="633"/>
      <c r="V30" s="44" t="s">
        <v>16</v>
      </c>
      <c r="Y30" s="588" t="s">
        <v>185</v>
      </c>
      <c r="Z30" s="589"/>
      <c r="AA30" s="629"/>
      <c r="AB30" s="630"/>
      <c r="AC30" s="630"/>
      <c r="AD30" s="630"/>
      <c r="AE30" s="630"/>
      <c r="AF30" s="44" t="s">
        <v>13</v>
      </c>
      <c r="AL30" s="606">
        <v>66.8</v>
      </c>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66.8</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ED4468-1AC3-4BC1-AC2F-C89A07789559}">
  <ds:schemaRefs>
    <ds:schemaRef ds:uri="http://purl.org/dc/elements/1.1/"/>
    <ds:schemaRef ds:uri="http://schemas.microsoft.com/office/2006/metadata/properties"/>
    <ds:schemaRef ds:uri="http://purl.org/dc/terms/"/>
    <ds:schemaRef ds:uri="63e6e87a-b27b-422c-8f64-d6f13eb1c650"/>
    <ds:schemaRef ds:uri="http://schemas.microsoft.com/office/2006/documentManagement/types"/>
    <ds:schemaRef ds:uri="http://schemas.openxmlformats.org/package/2006/metadata/core-properties"/>
    <ds:schemaRef ds:uri="aed7db77-9caa-41da-927d-4c9a2575fa3e"/>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EDADE8DA-AFDD-4B73-8689-725977A511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2025-07-07T01:57:22Z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