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A4A475EF-F33A-4936-A9BD-FF6AE0FCCED3}"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8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<sst xmlns="http://schemas.openxmlformats.org/spreadsheetml/2006/main" count="3175" uniqueCount="462">
  <si>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</si>
  <si>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</si>
  <si>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</si>
  <si>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</si>
  <si>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</si>
  <si>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</si>
  <si>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</si>
  <si>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</si>
  <si>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</si>
  <si>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</si>
  <si>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</si>
  <si>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</si>
  <si>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</si>
  <si>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</si>
  <si>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</si>
  <si>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</si>
  <si>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</si>
  <si>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</si>
  <si>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</si>
  <si>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</si>
  <si>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</si>
  <si>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</si>
  <si>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</si>
  <si>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</si>
  <si>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</si>
  <si>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</si>
  <si>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</si>
  <si>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</si>
  <si>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</si>
  <si>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</si>
  <si>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</si>
  <si>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</si>
  <si>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</si>
  <si>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</si>
  <si>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</si>
  <si>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</si>
  <si>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</si>
  <si>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</si>
  <si>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</si>
  <si>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</si>
  <si>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</si>
  <si>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</si>
  <si>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</si>
  <si>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</si>
  <si>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</si>
  <si>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</si>
  <si>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</si>
  <si>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</si>
  <si>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</si>
  <si>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</si>
  <si>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</si>
  <si>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</si>
  <si>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</si>
  <si>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</si>
  <si>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</si>
  <si>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</si>
  <si>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</si>
  <si>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</si>
  <si>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</si>
  <si>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</si>
  <si>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</si>
  <si>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</si>
  <si>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</si>
  <si>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</si>
  <si>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</si>
  <si>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</si>
  <si>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</si>
  <si>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</si>
  <si>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</si>
  <si>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</si>
  <si>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</si>
  <si>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</si>
  <si>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</si>
  <si>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</si>
  <si>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</si>
  <si>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</si>
  <si>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</si>
  <si>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</si>
  <si>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</si>
  <si>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</si>
  <si>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</si>
  <si>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</si>
  <si>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</si>
  <si>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</si>
  <si>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</si>
  <si>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</si>
  <si>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</si>
  <si>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</si>
  <si>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</si>
  <si>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</si>
  <si>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</si>
  <si>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</si>
  <si>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</si>
  <si>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</si>
  <si>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</si>
  <si>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</si>
  <si>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</si>
  <si>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</si>
  <si>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</si>
  <si>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</si>
  <si>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</si>
  <si>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</si>
  <si>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</si>
  <si>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</si>
  <si>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</si>
  <si>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</si>
  <si>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</si>
  <si>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</si>
  <si>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</si>
  <si>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</si>
  <si>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</si>
  <si>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</si>
  <si>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</si>
  <si>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</si>
  <si>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</si>
  <si>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</si>
  <si>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</si>
  <si>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</si>
  <si>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</si>
  <si>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</si>
  <si>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</si>
  <si>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</si>
  <si>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</si>
  <si>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</si>
  <si>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</si>
  <si>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</si>
  <si>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</si>
  <si>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</si>
  <si>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</si>
  <si>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</si>
  <si>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</si>
  <si>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</si>
  <si>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</si>
  <si>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</si>
  <si>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</si>
  <si>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</si>
  <si>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</si>
  <si>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</si>
  <si>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</si>
  <si>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</si>
  <si>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</si>
  <si>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</si>
  <si>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</si>
  <si>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</si>
  <si>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</si>
  <si>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</si>
  <si>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</si>
  <si>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</si>
  <si>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</si>
  <si>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</si>
  <si>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</si>
  <si>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</si>
  <si>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</si>
  <si>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</si>
  <si>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</si>
  <si>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</si>
  <si>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</si>
  <si>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</si>
  <si>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</si>
  <si>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</si>
  <si>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</si>
  <si>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</si>
  <si>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</si>
  <si>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</si>
  <si>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</si>
  <si>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</si>
  <si>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</si>
  <si>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</si>
  <si>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</si>
  <si>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</si>
  <si>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</si>
  <si>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</si>
  <si>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</si>
  <si>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</si>
  <si>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</si>
  <si>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</si>
  <si>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</si>
  <si>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</si>
  <si>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</si>
  <si>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</si>
  <si>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</si>
  <si>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</si>
  <si>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</si>
  <si>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</si>
  <si>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</si>
  <si>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</si>
  <si>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</si>
  <si>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</si>
  <si>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</si>
  <si>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</si>
  <si>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</si>
  <si>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</si>
  <si>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</si>
  <si>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</si>
  <si>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</si>
  <si>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</si>
  <si>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</si>
  <si>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</si>
  <si>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</si>
  <si>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</si>
  <si>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</si>
  <si>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</si>
  <si>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</si>
  <si>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</si>
  <si>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</si>
  <si>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</si>
  <si>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</si>
  <si>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</si>
  <si>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</si>
  <si>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</si>
  <si>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</si>
  <si>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</si>
  <si>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</si>
  <si>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</si>
  <si>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</si>
  <si>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</si>
  <si>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</si>
  <si>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</si>
  <si>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</si>
  <si>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</si>
  <si>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</si>
  <si>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</si>
  <si>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</si>
  <si>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</si>
  <si>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</si>
  <si>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</si>
  <si>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</si>
  <si>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</si>
  <si>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</si>
  <si>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</si>
  <si>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</si>
  <si>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</si>
  <si>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</si>
  <si>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</si>
  <si>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</si>
  <si>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</si>
  <si>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</si>
  <si>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</si>
  <si>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</si>
  <si>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</si>
  <si>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</si>
  <si>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</si>
  <si>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</si>
  <si>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</si>
  <si>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</si>
  <si>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</si>
  <si>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</si>
  <si>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</si>
  <si>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</si>
  <si>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</si>
  <si>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</si>
  <si>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</si>
  <si>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</si>
  <si>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</si>
  <si>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</si>
  <si>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</si>
  <si>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</si>
  <si>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</si>
  <si>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</si>
  <si>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</si>
  <si>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</si>
  <si>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</si>
  <si>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</si>
  <si>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</si>
  <si>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</si>
  <si>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</si>
  <si>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</si>
  <si>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</si>
  <si>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</si>
  <si>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</si>
  <si>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</si>
  <si>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</si>
  <si>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</si>
  <si>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</si>
  <si>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</si>
  <si>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</si>
  <si>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</si>
  <si>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</si>
  <si>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</si>
  <si>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</si>
  <si>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</si>
  <si>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</si>
  <si>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</si>
  <si>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</si>
  <si>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</si>
  <si>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</si>
  <si>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</si>
  <si>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</si>
  <si>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</si>
  <si>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</si>
  <si>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</si>
  <si>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</si>
  <si>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</si>
  <si>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</si>
  <si>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</si>
  <si>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</si>
  <si>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</si>
  <si>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</si>
  <si>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</si>
  <si>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</si>
  <si>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</si>
  <si>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</si>
  <si>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</si>
  <si>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</si>
  <si>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</si>
  <si>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</si>
  <si>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</si>
  <si>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</si>
  <si>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</si>
  <si>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</si>
  <si>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</si>
  <si>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</si>
  <si>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</si>
  <si>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</si>
  <si>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</si>
  <si>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</si>
  <si>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</si>
  <si>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</si>
  <si>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</si>
  <si>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</si>
  <si>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</si>
  <si>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</si>
  <si>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</si>
  <si>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</si>
  <si>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</si>
  <si>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</si>
  <si>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</si>
  <si>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</si>
  <si>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</si>
  <si>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</si>
  <si>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</si>
  <si>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</si>
  <si>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</si>
  <si>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</si>
  <si>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</si>
  <si>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</si>
  <si>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</si>
  <si>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</si>
  <si>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</si>
  <si>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</si>
  <si>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</si>
  <si>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</si>
  <si>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</si>
  <si>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</si>
  <si>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</si>
  <si>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</si>
  <si>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</si>
  <si>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</si>
  <si>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</si>
  <si>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</si>
  <si>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</si>
  <si>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</si>
  <si>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</si>
  <si>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</si>
  <si>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</si>
  <si>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</si>
  <si>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</si>
  <si>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</si>
  <si>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</si>
  <si>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</si>
  <si>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</si>
  <si>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</si>
  <si>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</si>
  <si>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</si>
  <si>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</si>
  <si>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</si>
  <si>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</si>
  <si>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</si>
  <si>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</si>
  <si>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</si>
  <si>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</si>
  <si>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</si>
  <si>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</si>
  <si>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</si>
  <si>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</si>
  <si>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</si>
  <si>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</si>
  <si>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</si>
  <si>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</si>
  <si>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</si>
  <si>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</si>
  <si>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</si>
  <si>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</si>
  <si>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</si>
  <si>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</si>
  <si>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</si>
  <si>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</si>
  <si>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</si>
  <si>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</si>
  <si>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</si>
  <si>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</si>
  <si>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</si>
  <si>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</si>
  <si>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</si>
  <si>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</si>
  <si>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</si>
  <si>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</si>
  <si>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</si>
  <si>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</si>
  <si>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</si>
  <si>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</si>
  <si>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</si>
  <si>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</si>
  <si>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</si>
  <si>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</si>
  <si>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</si>
  <si>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</si>
  <si>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</si>
  <si>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</si>
  <si>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</si>
  <si>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</si>
  <si>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</si>
  <si>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</si>
  <si>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</si>
  <si>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</si>
  <si>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</si>
  <si>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</si>
  <si>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</si>
  <si>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</si>
  <si>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</si>
  <si>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</si>
  <si>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</si>
  <si>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</si>
  <si>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</si>
  <si>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</si>
  <si>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</si>
  <si>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</si>
  <si>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</si>
  <si>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</si>
  <si>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</si>
  <si>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</si>
  <si>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</si>
  <si>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</si>
  <si>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</si>
  <si>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</si>
  <si>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</si>
  <si>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</si>
  <si>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</si>
  <si>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</si>
  <si>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</si>
  <si>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</si>
  <si>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</si>
  <si>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</si>
  <si>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</si>
  <si>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</si>
  <si>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</si>
  <si>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</si>
  <si>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・汚泥→脱水・固化→再資源化
・ガラス、陶磁器→溶融→再生材
・がれき類→破砕→再資源化
・木くず→破砕、異物除去→チップ化
・紙くず→破砕：燃料化・再資源化
・繊維くず→破砕：燃料化・再資源化
・廃プラスチック類→破砕：燃料化・再資源化
・金属くず→選別：再資源化
・混合廃棄物→破砕・選別：燃料化・再資源化</t>
    <rPh sb="1" eb="3">
      <t>オデイ</t>
    </rPh>
    <rPh sb="4" eb="6">
      <t>ダッスイ</t>
    </rPh>
    <rPh sb="7" eb="9">
      <t>コカ</t>
    </rPh>
    <rPh sb="10" eb="14">
      <t>サイシゲンカ</t>
    </rPh>
    <rPh sb="20" eb="23">
      <t>トウジキ</t>
    </rPh>
    <rPh sb="24" eb="26">
      <t>ヨウユウ</t>
    </rPh>
    <rPh sb="27" eb="29">
      <t>サイセイ</t>
    </rPh>
    <rPh sb="29" eb="30">
      <t>ザイ</t>
    </rPh>
    <rPh sb="35" eb="36">
      <t>ルイ</t>
    </rPh>
    <rPh sb="37" eb="39">
      <t>ハサイ</t>
    </rPh>
    <rPh sb="40" eb="44">
      <t>サイシゲンカ</t>
    </rPh>
    <rPh sb="46" eb="47">
      <t>キ</t>
    </rPh>
    <rPh sb="50" eb="52">
      <t>ハサイ</t>
    </rPh>
    <rPh sb="53" eb="55">
      <t>イブツ</t>
    </rPh>
    <rPh sb="55" eb="57">
      <t>ジョキョ</t>
    </rPh>
    <rPh sb="61" eb="62">
      <t>カ</t>
    </rPh>
    <rPh sb="64" eb="65">
      <t>カミ</t>
    </rPh>
    <rPh sb="68" eb="70">
      <t>ハサイ</t>
    </rPh>
    <rPh sb="71" eb="74">
      <t>ネンリョウカ</t>
    </rPh>
    <rPh sb="75" eb="79">
      <t>サイシゲンカ</t>
    </rPh>
    <rPh sb="81" eb="83">
      <t>センイ</t>
    </rPh>
    <rPh sb="86" eb="88">
      <t>ハサイ</t>
    </rPh>
    <rPh sb="89" eb="92">
      <t>ネンリョウカ</t>
    </rPh>
    <rPh sb="93" eb="97">
      <t>サイシゲンカ</t>
    </rPh>
    <rPh sb="99" eb="100">
      <t>ハイ</t>
    </rPh>
    <rPh sb="106" eb="107">
      <t>ルイ</t>
    </rPh>
    <rPh sb="108" eb="110">
      <t>ハサイ</t>
    </rPh>
    <rPh sb="111" eb="114">
      <t>ネンリョウカ</t>
    </rPh>
    <rPh sb="115" eb="119">
      <t>サイシゲンカ</t>
    </rPh>
    <rPh sb="121" eb="123">
      <t>キンゾク</t>
    </rPh>
    <rPh sb="126" eb="128">
      <t>センベツ</t>
    </rPh>
    <rPh sb="129" eb="133">
      <t>サイシゲンカ</t>
    </rPh>
    <rPh sb="135" eb="137">
      <t>コンゴウ</t>
    </rPh>
    <rPh sb="137" eb="140">
      <t>ハイキブツ</t>
    </rPh>
    <rPh sb="141" eb="143">
      <t>ハサイ</t>
    </rPh>
    <rPh sb="144" eb="146">
      <t>センベツ</t>
    </rPh>
    <rPh sb="147" eb="150">
      <t>ネンリョウカ</t>
    </rPh>
    <rPh sb="151" eb="155">
      <t>サイシゲンカ</t>
    </rPh>
    <phoneticPr fontId="3"/>
  </si>
  <si>
    <t>代表取締役
　　　｜
廃棄物処理統括責任者【参事　辻】
　　　｜
廃棄物処理責任者【建築工事部マネージャー　森下】
　　　｜
人事部総務部長【総務部マネージャー　兼本】
　　　｜
産業廃棄物管理責任者【建築工事部シニアマネージャー　飯野】
　　　｜
各部門【品質管理部マネージャー　石井】【鉄鋼部マネージャー　中塚】</t>
    <rPh sb="0" eb="2">
      <t>ダイヒョウ</t>
    </rPh>
    <rPh sb="2" eb="5">
      <t>トリシマリヤク</t>
    </rPh>
    <rPh sb="11" eb="14">
      <t>ハイキブツ</t>
    </rPh>
    <rPh sb="14" eb="16">
      <t>ショリ</t>
    </rPh>
    <rPh sb="16" eb="18">
      <t>トウカツ</t>
    </rPh>
    <rPh sb="18" eb="21">
      <t>セキニンシャ</t>
    </rPh>
    <rPh sb="22" eb="24">
      <t>サンジ</t>
    </rPh>
    <rPh sb="25" eb="26">
      <t>ツジ</t>
    </rPh>
    <rPh sb="33" eb="36">
      <t>ハイキブツ</t>
    </rPh>
    <rPh sb="36" eb="38">
      <t>ショリ</t>
    </rPh>
    <rPh sb="38" eb="40">
      <t>セキニン</t>
    </rPh>
    <rPh sb="40" eb="41">
      <t>シャ</t>
    </rPh>
    <rPh sb="42" eb="44">
      <t>ケンチク</t>
    </rPh>
    <rPh sb="44" eb="47">
      <t>コウジブ</t>
    </rPh>
    <rPh sb="54" eb="55">
      <t>モリ</t>
    </rPh>
    <rPh sb="55" eb="56">
      <t>シタ</t>
    </rPh>
    <rPh sb="63" eb="65">
      <t>ジンジ</t>
    </rPh>
    <rPh sb="65" eb="66">
      <t>ブ</t>
    </rPh>
    <rPh sb="66" eb="68">
      <t>ソウム</t>
    </rPh>
    <rPh sb="68" eb="70">
      <t>ブチョウ</t>
    </rPh>
    <rPh sb="71" eb="73">
      <t>ソウム</t>
    </rPh>
    <rPh sb="73" eb="74">
      <t>ブ</t>
    </rPh>
    <rPh sb="81" eb="83">
      <t>カネモト</t>
    </rPh>
    <rPh sb="90" eb="92">
      <t>サンギョウ</t>
    </rPh>
    <rPh sb="92" eb="95">
      <t>ハイキブツ</t>
    </rPh>
    <rPh sb="95" eb="97">
      <t>カンリ</t>
    </rPh>
    <rPh sb="97" eb="99">
      <t>セキニン</t>
    </rPh>
    <rPh sb="99" eb="100">
      <t>シャ</t>
    </rPh>
    <rPh sb="101" eb="103">
      <t>ケンチク</t>
    </rPh>
    <rPh sb="103" eb="106">
      <t>コウジブ</t>
    </rPh>
    <rPh sb="116" eb="118">
      <t>イイノ</t>
    </rPh>
    <rPh sb="125" eb="128">
      <t>カクブモン</t>
    </rPh>
    <rPh sb="129" eb="131">
      <t>ヒンシツ</t>
    </rPh>
    <rPh sb="131" eb="133">
      <t>カンリ</t>
    </rPh>
    <rPh sb="133" eb="134">
      <t>ブ</t>
    </rPh>
    <rPh sb="141" eb="143">
      <t>イシイ</t>
    </rPh>
    <rPh sb="145" eb="147">
      <t>テッコウ</t>
    </rPh>
    <rPh sb="147" eb="148">
      <t>ブ</t>
    </rPh>
    <rPh sb="155" eb="157">
      <t>ナカツカ</t>
    </rPh>
    <phoneticPr fontId="3"/>
  </si>
  <si>
    <t>木くず、紙くず、鉄くず、ボード類、廃プラスチック類</t>
    <rPh sb="0" eb="1">
      <t>キ</t>
    </rPh>
    <rPh sb="4" eb="5">
      <t>カミ</t>
    </rPh>
    <rPh sb="8" eb="9">
      <t>テツ</t>
    </rPh>
    <rPh sb="15" eb="16">
      <t>ルイ</t>
    </rPh>
    <rPh sb="17" eb="18">
      <t>ハイ</t>
    </rPh>
    <rPh sb="24" eb="25">
      <t>ルイ</t>
    </rPh>
    <phoneticPr fontId="3"/>
  </si>
  <si>
    <t>上記項目に加えて、可能な限り分別収集を実施する</t>
    <rPh sb="0" eb="2">
      <t>ジョウキ</t>
    </rPh>
    <rPh sb="2" eb="4">
      <t>コウモク</t>
    </rPh>
    <rPh sb="5" eb="6">
      <t>クワ</t>
    </rPh>
    <rPh sb="9" eb="11">
      <t>カノウ</t>
    </rPh>
    <rPh sb="12" eb="13">
      <t>カギ</t>
    </rPh>
    <rPh sb="14" eb="16">
      <t>ブンベツ</t>
    </rPh>
    <rPh sb="16" eb="18">
      <t>シュウシュウ</t>
    </rPh>
    <rPh sb="19" eb="21">
      <t>ジッシ</t>
    </rPh>
    <phoneticPr fontId="3"/>
  </si>
  <si>
    <t>・今年度同様に、各取引先への更なるPR活動を実施する
　また、計画段階でも原材料ロスの減少及び数値目標を設定し、協力を求める
・朝礼や会議などでのさらなる周知徹底
・狭い保管ヤードでも分別ボックスの小口化をはかり工夫する
・コンクリートリサイクル材料のリサイクル砕石の推奨</t>
    <rPh sb="1" eb="4">
      <t>コンネンド</t>
    </rPh>
    <rPh sb="4" eb="6">
      <t>ドウヨウ</t>
    </rPh>
    <rPh sb="8" eb="11">
      <t>カクトリヒキ</t>
    </rPh>
    <rPh sb="11" eb="12">
      <t>サキ</t>
    </rPh>
    <rPh sb="14" eb="15">
      <t>サラ</t>
    </rPh>
    <rPh sb="19" eb="21">
      <t>カツドウ</t>
    </rPh>
    <rPh sb="22" eb="24">
      <t>ジッシ</t>
    </rPh>
    <rPh sb="31" eb="33">
      <t>ケイカク</t>
    </rPh>
    <rPh sb="33" eb="35">
      <t>ダンカイ</t>
    </rPh>
    <rPh sb="37" eb="40">
      <t>ゲンザイリョウ</t>
    </rPh>
    <rPh sb="43" eb="45">
      <t>ゲンショウ</t>
    </rPh>
    <rPh sb="45" eb="46">
      <t>オヨ</t>
    </rPh>
    <rPh sb="47" eb="49">
      <t>スウチ</t>
    </rPh>
    <rPh sb="49" eb="51">
      <t>モクヒョウ</t>
    </rPh>
    <rPh sb="52" eb="54">
      <t>セッテイ</t>
    </rPh>
    <rPh sb="56" eb="58">
      <t>キョウリョク</t>
    </rPh>
    <rPh sb="59" eb="60">
      <t>モト</t>
    </rPh>
    <rPh sb="64" eb="66">
      <t>チョウレイ</t>
    </rPh>
    <rPh sb="67" eb="69">
      <t>カイギ</t>
    </rPh>
    <rPh sb="77" eb="79">
      <t>シュウチ</t>
    </rPh>
    <rPh sb="79" eb="81">
      <t>テッテイ</t>
    </rPh>
    <rPh sb="83" eb="84">
      <t>セマ</t>
    </rPh>
    <rPh sb="85" eb="87">
      <t>ホカン</t>
    </rPh>
    <rPh sb="92" eb="94">
      <t>ブンベツ</t>
    </rPh>
    <rPh sb="99" eb="102">
      <t>コグチカ</t>
    </rPh>
    <rPh sb="106" eb="108">
      <t>クフウ</t>
    </rPh>
    <rPh sb="123" eb="125">
      <t>ザイリョウ</t>
    </rPh>
    <rPh sb="131" eb="133">
      <t>サイセキ</t>
    </rPh>
    <rPh sb="134" eb="136">
      <t>スイショウ</t>
    </rPh>
    <phoneticPr fontId="3"/>
  </si>
  <si>
    <t>横浜市港南区港南台4-39-7</t>
    <phoneticPr fontId="3"/>
  </si>
  <si>
    <t>株式会社キクシマ　代表取締役　菊嶋秀生</t>
    <phoneticPr fontId="3"/>
  </si>
  <si>
    <t>株式会社　キクシマ</t>
    <phoneticPr fontId="3"/>
  </si>
  <si>
    <t>045-833-3663</t>
    <phoneticPr fontId="3"/>
  </si>
  <si>
    <t>横浜市長</t>
    <phoneticPr fontId="3"/>
  </si>
  <si>
    <t>Ｄ－建設業</t>
    <phoneticPr fontId="3"/>
  </si>
  <si>
    <t>建設業</t>
    <phoneticPr fontId="3"/>
  </si>
  <si>
    <t>・資材発注時の適正数量管理による余剰資材の削減
・協力会社への分別指導および現場巡回による管理の徹底</t>
    <rPh sb="1" eb="3">
      <t>シザイ</t>
    </rPh>
    <rPh sb="3" eb="5">
      <t>ハッチュウ</t>
    </rPh>
    <rPh sb="5" eb="6">
      <t>ジ</t>
    </rPh>
    <rPh sb="7" eb="9">
      <t>テキセイ</t>
    </rPh>
    <rPh sb="9" eb="11">
      <t>スウリョウ</t>
    </rPh>
    <rPh sb="11" eb="13">
      <t>カンリ</t>
    </rPh>
    <rPh sb="16" eb="18">
      <t>ヨジョウ</t>
    </rPh>
    <rPh sb="18" eb="20">
      <t>シザイ</t>
    </rPh>
    <rPh sb="21" eb="23">
      <t>サクゲン</t>
    </rPh>
    <rPh sb="25" eb="27">
      <t>キョウリョク</t>
    </rPh>
    <rPh sb="27" eb="29">
      <t>カイシャ</t>
    </rPh>
    <rPh sb="31" eb="33">
      <t>ブンベツ</t>
    </rPh>
    <rPh sb="33" eb="35">
      <t>シドウ</t>
    </rPh>
    <rPh sb="38" eb="40">
      <t>ゲンバ</t>
    </rPh>
    <rPh sb="40" eb="42">
      <t>ジュンカイ</t>
    </rPh>
    <rPh sb="45" eb="47">
      <t>カンリ</t>
    </rPh>
    <rPh sb="48" eb="50">
      <t>テッテイ</t>
    </rPh>
    <phoneticPr fontId="3"/>
  </si>
  <si>
    <t>・物品や資材を大切に扱い、節電、省エネルギーに努めることで無駄な廃棄物の発生を抑制する
・過剰包装や不要な資材の持ち込みを防ぐため、事前打合せを実施する
・リサイクル促進のため、不純物の混入を防ぎ、適切な分別を徹底する
・各現場の協力業者・職人に対して、分別方法のさらなる周知徹底を図る</t>
    <rPh sb="1" eb="3">
      <t>ブッピン</t>
    </rPh>
    <rPh sb="4" eb="6">
      <t>シザイ</t>
    </rPh>
    <rPh sb="7" eb="9">
      <t>タイセツ</t>
    </rPh>
    <rPh sb="10" eb="11">
      <t>アツカ</t>
    </rPh>
    <rPh sb="13" eb="15">
      <t>セツデン</t>
    </rPh>
    <rPh sb="16" eb="17">
      <t>ショウ</t>
    </rPh>
    <rPh sb="23" eb="24">
      <t>ツト</t>
    </rPh>
    <rPh sb="29" eb="31">
      <t>ムダ</t>
    </rPh>
    <rPh sb="32" eb="35">
      <t>ハイキブツ</t>
    </rPh>
    <rPh sb="36" eb="38">
      <t>ハッセイ</t>
    </rPh>
    <rPh sb="39" eb="41">
      <t>ヨクセイ</t>
    </rPh>
    <phoneticPr fontId="3"/>
  </si>
  <si>
    <t>・搬入資材・材料に関して、梱包材を最小限とするよう調整を実施
・現場の産業廃棄物置き場に明確な表示を行い、分別回収を徹底
・取引先に対しても分別協力を依頼し、適正処理の意識向上を図った
・不要な梱包材等の削減を継続的に実行中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</si>
</sst>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6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7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43" zoomScale="115" zoomScaleNormal="115" zoomScaleSheetLayoutView="115" workbookViewId="0">
      <selection activeCell="X184" sqref="X184"/>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456</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452</v>
      </c>
      <c r="M40" s="618"/>
      <c r="N40" s="618"/>
      <c r="O40" s="618"/>
      <c r="P40" s="618"/>
      <c r="Q40" s="618"/>
      <c r="R40" s="618"/>
      <c r="S40" s="618"/>
      <c r="T40" s="618"/>
      <c r="U40" s="619"/>
      <c r="W40" s="21"/>
      <c r="X40" s="21"/>
    </row>
    <row r="41" spans="1:25" ht="26.25" customHeight="1" x14ac:dyDescent="0.15">
      <c r="C41" s="86"/>
      <c r="I41" s="25"/>
      <c r="J41" s="25" t="s">
        <v>7</v>
      </c>
      <c r="K41" s="25"/>
      <c r="L41" s="618" t="s">
        <v>453</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455</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454</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2862</v>
      </c>
      <c r="Q49" s="598"/>
      <c r="R49" s="598"/>
      <c r="S49" s="598"/>
      <c r="T49" s="598"/>
      <c r="U49" s="599"/>
    </row>
    <row r="50" spans="3:23" ht="26.25" customHeight="1" x14ac:dyDescent="0.15">
      <c r="C50" s="570" t="s">
        <v>11</v>
      </c>
      <c r="D50" s="571"/>
      <c r="E50" s="572"/>
      <c r="F50" s="581" t="s">
        <v>452</v>
      </c>
      <c r="G50" s="582"/>
      <c r="H50" s="582"/>
      <c r="I50" s="582"/>
      <c r="J50" s="582"/>
      <c r="K50" s="582"/>
      <c r="L50" s="582"/>
      <c r="M50" s="582"/>
      <c r="N50" s="341" t="s">
        <v>172</v>
      </c>
      <c r="O50" s="449"/>
      <c r="P50" s="450"/>
      <c r="Q50" s="585" t="s">
        <v>455</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457</v>
      </c>
      <c r="G54" s="496"/>
      <c r="H54" s="496"/>
      <c r="I54" s="496"/>
      <c r="J54" s="496"/>
      <c r="K54" s="496"/>
      <c r="L54" s="32" t="s">
        <v>48</v>
      </c>
      <c r="M54" s="32"/>
      <c r="N54" s="502" t="s">
        <v>458</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6818</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70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447</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448</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3904.7</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459</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3904.7</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460</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449</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450</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3904.7</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2349.3999999999996</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461</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3904.7</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2342.8999999999996</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451</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6"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7"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9"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129.1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129.10000000000002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77.5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129.1</v>
      </c>
      <c r="P27" s="700"/>
      <c r="Q27" s="700"/>
      <c r="R27" s="700"/>
      <c r="S27" s="49" t="s">
        <v>38</v>
      </c>
      <c r="T27" s="70"/>
      <c r="U27" s="70"/>
      <c r="X27" s="68" t="s">
        <v>39</v>
      </c>
      <c r="Y27" s="71"/>
      <c r="AG27" s="58"/>
      <c r="AH27" s="58"/>
      <c r="AI27" s="58"/>
      <c r="AJ27" s="58"/>
      <c r="AK27" s="742">
        <f>+AG18+O27</f>
        <v>129.1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77.5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129.10000000000002</v>
      </c>
      <c r="G29" s="712"/>
      <c r="H29" s="214" t="s">
        <v>198</v>
      </c>
      <c r="L29" s="709"/>
      <c r="O29" s="61"/>
      <c r="P29" s="148"/>
      <c r="Q29" s="56" t="s">
        <v>183</v>
      </c>
      <c r="R29" s="676" t="s">
        <v>33</v>
      </c>
      <c r="S29" s="692"/>
      <c r="T29" s="692"/>
      <c r="U29" s="693"/>
      <c r="V29" s="53"/>
      <c r="W29" s="72"/>
      <c r="X29" s="697" t="s">
        <v>315</v>
      </c>
      <c r="Y29" s="698"/>
      <c r="Z29" s="690">
        <v>51.6</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129.1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77.400000000000006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200.60000000000002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200.60000000000002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120.4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200.60000000000002</v>
      </c>
      <c r="P27" s="700"/>
      <c r="Q27" s="700"/>
      <c r="R27" s="700"/>
      <c r="S27" s="49" t="s">
        <v>38</v>
      </c>
      <c r="T27" s="70"/>
      <c r="U27" s="70"/>
      <c r="X27" s="68" t="s">
        <v>39</v>
      </c>
      <c r="Y27" s="71"/>
      <c r="AG27" s="58"/>
      <c r="AH27" s="58"/>
      <c r="AI27" s="58"/>
      <c r="AJ27" s="58"/>
      <c r="AK27" s="742">
        <f>+AG18+O27</f>
        <v>200.60000000000002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120.4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200.60000000000002</v>
      </c>
      <c r="G29" s="712"/>
      <c r="H29" s="214" t="s">
        <v>198</v>
      </c>
      <c r="L29" s="709"/>
      <c r="O29" s="61"/>
      <c r="P29" s="148"/>
      <c r="Q29" s="56" t="s">
        <v>183</v>
      </c>
      <c r="R29" s="676" t="s">
        <v>33</v>
      </c>
      <c r="S29" s="692"/>
      <c r="T29" s="692"/>
      <c r="U29" s="693"/>
      <c r="V29" s="53"/>
      <c r="W29" s="72"/>
      <c r="X29" s="697" t="s">
        <v>315</v>
      </c>
      <c r="Y29" s="698"/>
      <c r="Z29" s="690">
        <v>80.2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200.60000000000002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120.4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6"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2704.5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2704.5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1622.7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2704.5</v>
      </c>
      <c r="P27" s="700"/>
      <c r="Q27" s="700"/>
      <c r="R27" s="700"/>
      <c r="S27" s="49" t="s">
        <v>38</v>
      </c>
      <c r="T27" s="70"/>
      <c r="U27" s="70"/>
      <c r="X27" s="68" t="s">
        <v>39</v>
      </c>
      <c r="Y27" s="71"/>
      <c r="AG27" s="58"/>
      <c r="AH27" s="58"/>
      <c r="AI27" s="58"/>
      <c r="AJ27" s="58"/>
      <c r="AK27" s="742">
        <f>+AG18+O27</f>
        <v>2704.5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1622.7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2704.5</v>
      </c>
      <c r="G29" s="712"/>
      <c r="H29" s="214" t="s">
        <v>198</v>
      </c>
      <c r="L29" s="709"/>
      <c r="O29" s="61"/>
      <c r="P29" s="148"/>
      <c r="Q29" s="56" t="s">
        <v>183</v>
      </c>
      <c r="R29" s="676" t="s">
        <v>33</v>
      </c>
      <c r="S29" s="692"/>
      <c r="T29" s="692"/>
      <c r="U29" s="693"/>
      <c r="V29" s="53"/>
      <c r="W29" s="72"/>
      <c r="X29" s="697" t="s">
        <v>315</v>
      </c>
      <c r="Y29" s="698"/>
      <c r="Z29" s="690">
        <v>1081.8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2704.5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1622.7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　キクシマ</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B19"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277.79999999999995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277.79999999999995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166.7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277.79999999999995</v>
      </c>
      <c r="P27" s="700"/>
      <c r="Q27" s="700"/>
      <c r="R27" s="700"/>
      <c r="S27" s="49" t="s">
        <v>38</v>
      </c>
      <c r="T27" s="70"/>
      <c r="U27" s="70"/>
      <c r="X27" s="68" t="s">
        <v>39</v>
      </c>
      <c r="Y27" s="71"/>
      <c r="AG27" s="58"/>
      <c r="AH27" s="58"/>
      <c r="AI27" s="58"/>
      <c r="AJ27" s="58"/>
      <c r="AK27" s="742">
        <f>+AG18+O27</f>
        <v>277.79999999999995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166.7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277.79999999999995</v>
      </c>
      <c r="G29" s="712"/>
      <c r="H29" s="214" t="s">
        <v>198</v>
      </c>
      <c r="L29" s="709"/>
      <c r="O29" s="61"/>
      <c r="P29" s="148"/>
      <c r="Q29" s="56" t="s">
        <v>183</v>
      </c>
      <c r="R29" s="676" t="s">
        <v>33</v>
      </c>
      <c r="S29" s="692"/>
      <c r="T29" s="692"/>
      <c r="U29" s="693"/>
      <c r="V29" s="53"/>
      <c r="W29" s="72"/>
      <c r="X29" s="697" t="s">
        <v>315</v>
      </c>
      <c r="Y29" s="698"/>
      <c r="Z29" s="690">
        <v>111.1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277.79999999999995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166.7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P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　キクシマ</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434.70000000000005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28.6</v>
      </c>
      <c r="M9" s="377">
        <f>IF(OR(ｷ.紙くず!F24&gt;0,ｷ.紙くず!F24&lt;0),ｷ.紙くず!F24,IF(M$19&gt;0,"0",0))</f>
        <v>63</v>
      </c>
      <c r="N9" s="377">
        <f>IF(OR(ｸ.木くず!F24&gt;0,ｸ.木くず!F24&lt;0),ｸ.木くず!F24,IF(N$19&gt;0,"0",0))</f>
        <v>66.400000000000006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129.10000000000002</v>
      </c>
      <c r="T9" s="377">
        <f>IF(OR(ｾ.ｶﾞﾗｽ･ｺﾝｸﾘ･陶磁器くず!F24&gt;0,ｾ.ｶﾞﾗｽ･ｺﾝｸﾘ･陶磁器くず!F24&lt;0),ｾ.ｶﾞﾗｽ･ｺﾝｸﾘ･陶磁器くず!F24,IF(T$19&gt;0,"0",0))</f>
        <v>200.60000000000002</v>
      </c>
      <c r="U9" s="377">
        <f>IF(OR(ｿ.鉱さい!F24&gt;0,ｿ.鉱さい!F24&lt;0),ｿ.鉱さい!F24,IF(U$19&gt;0,"0",0))</f>
        <v>0</v>
      </c>
      <c r="V9" s="377">
        <f>IF(OR(ﾀ.がれき類!F24&gt;0,ﾀ.がれき類!F24&lt;0),ﾀ.がれき類!F24,IF(V$19&gt;0,"0",0))</f>
        <v>2704.5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277.79999999999995</v>
      </c>
      <c r="AA9" s="379">
        <f>IF(SUM(G9:Z9)&gt;0,SUM(G9:Z9),IF(AA$19&gt;0,"0",0))</f>
        <v>3904.7</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434.70000000000005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28.6</v>
      </c>
      <c r="M14" s="383">
        <f>IF(OR(ｷ.紙くず!F29&gt;0,ｷ.紙くず!F29&lt;0),ｷ.紙くず!F29,IF(M$19&gt;0,"0",0))</f>
        <v>63</v>
      </c>
      <c r="N14" s="383">
        <f>IF(OR(ｸ.木くず!F29&gt;0,ｸ.木くず!F29&lt;0),ｸ.木くず!F29,IF(N$19&gt;0,"0",0))</f>
        <v>66.400000000000006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129.10000000000002</v>
      </c>
      <c r="T14" s="383">
        <f>IF(OR(ｾ.ｶﾞﾗｽ･ｺﾝｸﾘ･陶磁器くず!F29&gt;0,ｾ.ｶﾞﾗｽ･ｺﾝｸﾘ･陶磁器くず!F29&lt;0),ｾ.ｶﾞﾗｽ･ｺﾝｸﾘ･陶磁器くず!F29,IF(T$19&gt;0,"0",0))</f>
        <v>200.60000000000002</v>
      </c>
      <c r="U14" s="383">
        <f>IF(OR(ｿ.鉱さい!F29&gt;0,ｿ.鉱さい!F29&lt;0),ｿ.鉱さい!F29,IF(U$19&gt;0,"0",0))</f>
        <v>0</v>
      </c>
      <c r="V14" s="383">
        <f>IF(OR(ﾀ.がれき類!F29&gt;0,ﾀ.がれき類!F29&lt;0),ﾀ.がれき類!F29,IF(V$19&gt;0,"0",0))</f>
        <v>2704.5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277.79999999999995</v>
      </c>
      <c r="AA14" s="385">
        <f t="shared" si="0"/>
        <v>3904.7</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260.8</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17.100000000000001</v>
      </c>
      <c r="M16" s="383">
        <f>IF(OR(ｷ.紙くず!F31&gt;0,ｷ.紙くず!F31&lt;0),ｷ.紙くず!F31,IF(M$19&gt;0,"0",0))</f>
        <v>37.799999999999997</v>
      </c>
      <c r="N16" s="383">
        <f>IF(OR(ｸ.木くず!F31&gt;0,ｸ.木くず!F31&lt;0),ｸ.木くず!F31,IF(N$19&gt;0,"0",0))</f>
        <v>46.5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77.400000000000006</v>
      </c>
      <c r="T16" s="383">
        <f>IF(OR(ｾ.ｶﾞﾗｽ･ｺﾝｸﾘ･陶磁器くず!F31&gt;0,ｾ.ｶﾞﾗｽ･ｺﾝｸﾘ･陶磁器くず!F31&lt;0),ｾ.ｶﾞﾗｽ･ｺﾝｸﾘ･陶磁器くず!F31,IF(T$19&gt;0,"0",0))</f>
        <v>120.4</v>
      </c>
      <c r="U16" s="383">
        <f>IF(OR(ｿ.鉱さい!F31&gt;0,ｿ.鉱さい!F31&lt;0),ｿ.鉱さい!F31,IF(U$19&gt;0,"0",0))</f>
        <v>0</v>
      </c>
      <c r="V16" s="383">
        <f>IF(OR(ﾀ.がれき類!F31&gt;0,ﾀ.がれき類!F31&lt;0),ﾀ.がれき類!F31,IF(V$19&gt;0,"0",0))</f>
        <v>1622.7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166.7</v>
      </c>
      <c r="AA16" s="385">
        <f t="shared" si="0"/>
        <v>2349.3999999999996</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434.70000000000005</v>
      </c>
      <c r="I19" s="389">
        <f t="shared" si="1"/>
        <v>0</v>
      </c>
      <c r="J19" s="389">
        <f t="shared" si="1"/>
        <v>0</v>
      </c>
      <c r="K19" s="389">
        <f t="shared" si="1"/>
        <v>0</v>
      </c>
      <c r="L19" s="389">
        <f t="shared" si="1"/>
        <v>28.6</v>
      </c>
      <c r="M19" s="389">
        <f t="shared" si="1"/>
        <v>63</v>
      </c>
      <c r="N19" s="389">
        <f t="shared" si="1"/>
        <v>66.400000000000006</v>
      </c>
      <c r="O19" s="389">
        <f t="shared" si="1"/>
        <v>0</v>
      </c>
      <c r="P19" s="389">
        <f t="shared" si="1"/>
        <v>0</v>
      </c>
      <c r="Q19" s="389">
        <f t="shared" si="1"/>
        <v>0</v>
      </c>
      <c r="R19" s="389">
        <f t="shared" si="1"/>
        <v>0</v>
      </c>
      <c r="S19" s="389">
        <f t="shared" si="1"/>
        <v>129.1</v>
      </c>
      <c r="T19" s="389">
        <f t="shared" si="1"/>
        <v>200.60000000000002</v>
      </c>
      <c r="U19" s="389">
        <f t="shared" si="1"/>
        <v>0</v>
      </c>
      <c r="V19" s="389">
        <f t="shared" si="1"/>
        <v>2704.5</v>
      </c>
      <c r="W19" s="389">
        <f t="shared" si="1"/>
        <v>0</v>
      </c>
      <c r="X19" s="389">
        <f t="shared" si="1"/>
        <v>0</v>
      </c>
      <c r="Y19" s="389">
        <f t="shared" si="1"/>
        <v>0</v>
      </c>
      <c r="Z19" s="390">
        <f t="shared" si="1"/>
        <v>277.79999999999995</v>
      </c>
      <c r="AA19" s="391">
        <f t="shared" ref="AA19:AA25" si="2">SUM(G19:Z19)</f>
        <v>3904.7</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434.70000000000005</v>
      </c>
      <c r="I37" s="424">
        <f t="shared" si="8"/>
        <v>0</v>
      </c>
      <c r="J37" s="424">
        <f t="shared" si="8"/>
        <v>0</v>
      </c>
      <c r="K37" s="424">
        <f t="shared" si="8"/>
        <v>0</v>
      </c>
      <c r="L37" s="424">
        <f t="shared" si="8"/>
        <v>28.6</v>
      </c>
      <c r="M37" s="424">
        <f t="shared" si="8"/>
        <v>63</v>
      </c>
      <c r="N37" s="424">
        <f t="shared" si="8"/>
        <v>66.400000000000006</v>
      </c>
      <c r="O37" s="424">
        <f t="shared" si="8"/>
        <v>0</v>
      </c>
      <c r="P37" s="424">
        <f t="shared" si="8"/>
        <v>0</v>
      </c>
      <c r="Q37" s="424">
        <f t="shared" si="8"/>
        <v>0</v>
      </c>
      <c r="R37" s="424">
        <f t="shared" si="8"/>
        <v>0</v>
      </c>
      <c r="S37" s="424">
        <f t="shared" si="8"/>
        <v>129.1</v>
      </c>
      <c r="T37" s="424">
        <f t="shared" si="8"/>
        <v>200.60000000000002</v>
      </c>
      <c r="U37" s="424">
        <f t="shared" si="8"/>
        <v>0</v>
      </c>
      <c r="V37" s="424">
        <f t="shared" si="8"/>
        <v>2704.5</v>
      </c>
      <c r="W37" s="424">
        <f t="shared" si="8"/>
        <v>0</v>
      </c>
      <c r="X37" s="424">
        <f t="shared" si="8"/>
        <v>0</v>
      </c>
      <c r="Y37" s="424">
        <f t="shared" si="8"/>
        <v>0</v>
      </c>
      <c r="Z37" s="425">
        <f t="shared" si="8"/>
        <v>277.79999999999995</v>
      </c>
      <c r="AA37" s="426">
        <f t="shared" si="4"/>
        <v>3904.7</v>
      </c>
    </row>
    <row r="38" spans="2:27" ht="24" customHeight="1" x14ac:dyDescent="0.15">
      <c r="B38" s="170"/>
      <c r="C38" s="776"/>
      <c r="D38" s="227"/>
      <c r="E38" s="225" t="s">
        <v>319</v>
      </c>
      <c r="F38" s="443"/>
      <c r="G38" s="415">
        <f t="shared" ref="G38:Z38" si="9">SUM(G39:G41)</f>
        <v>0</v>
      </c>
      <c r="H38" s="415">
        <f t="shared" si="9"/>
        <v>434.70000000000005</v>
      </c>
      <c r="I38" s="415">
        <f t="shared" si="9"/>
        <v>0</v>
      </c>
      <c r="J38" s="415">
        <f t="shared" si="9"/>
        <v>0</v>
      </c>
      <c r="K38" s="415">
        <f t="shared" si="9"/>
        <v>0</v>
      </c>
      <c r="L38" s="415">
        <f t="shared" si="9"/>
        <v>28.6</v>
      </c>
      <c r="M38" s="415">
        <f t="shared" si="9"/>
        <v>63</v>
      </c>
      <c r="N38" s="415">
        <f t="shared" si="9"/>
        <v>66.400000000000006</v>
      </c>
      <c r="O38" s="415">
        <f t="shared" si="9"/>
        <v>0</v>
      </c>
      <c r="P38" s="415">
        <f t="shared" si="9"/>
        <v>0</v>
      </c>
      <c r="Q38" s="415">
        <f t="shared" si="9"/>
        <v>0</v>
      </c>
      <c r="R38" s="415">
        <f t="shared" si="9"/>
        <v>0</v>
      </c>
      <c r="S38" s="415">
        <f t="shared" si="9"/>
        <v>129.1</v>
      </c>
      <c r="T38" s="415">
        <f t="shared" si="9"/>
        <v>200.60000000000002</v>
      </c>
      <c r="U38" s="415">
        <f t="shared" si="9"/>
        <v>0</v>
      </c>
      <c r="V38" s="415">
        <f t="shared" si="9"/>
        <v>2704.5</v>
      </c>
      <c r="W38" s="415">
        <f t="shared" si="9"/>
        <v>0</v>
      </c>
      <c r="X38" s="415">
        <f t="shared" si="9"/>
        <v>0</v>
      </c>
      <c r="Y38" s="415">
        <f t="shared" si="9"/>
        <v>0</v>
      </c>
      <c r="Z38" s="416">
        <f t="shared" si="9"/>
        <v>277.79999999999995</v>
      </c>
      <c r="AA38" s="417">
        <f t="shared" si="4"/>
        <v>3904.7</v>
      </c>
    </row>
    <row r="39" spans="2:27" ht="24" customHeight="1" x14ac:dyDescent="0.15">
      <c r="B39" s="170"/>
      <c r="C39" s="776"/>
      <c r="D39" s="228"/>
      <c r="E39" s="223"/>
      <c r="F39" s="221" t="s">
        <v>233</v>
      </c>
      <c r="G39" s="418">
        <f>+ｱ.燃え殻!$Z$28</f>
        <v>0</v>
      </c>
      <c r="H39" s="418">
        <f>+ｲ.汚泥!$Z$28</f>
        <v>260.8</v>
      </c>
      <c r="I39" s="418">
        <f>+ｳ.廃油!$Z$28</f>
        <v>0</v>
      </c>
      <c r="J39" s="418">
        <f>+ｴ.廃酸!$Z$28</f>
        <v>0</v>
      </c>
      <c r="K39" s="418">
        <f>+ｵ.廃ｱﾙｶﾘ!$Z$28</f>
        <v>0</v>
      </c>
      <c r="L39" s="418">
        <f>+ｶ.廃ﾌﾟﾗ類!$Z$28</f>
        <v>17.2</v>
      </c>
      <c r="M39" s="418">
        <f>+ｷ.紙くず!$Z$28</f>
        <v>37.799999999999997</v>
      </c>
      <c r="N39" s="418">
        <f>+ｸ.木くず!$Z$28</f>
        <v>39.799999999999997</v>
      </c>
      <c r="O39" s="418">
        <f>+ｹ.繊維くず!$Z$28</f>
        <v>0</v>
      </c>
      <c r="P39" s="418">
        <f>+ｺ.動植物性残さ!$Z$28</f>
        <v>0</v>
      </c>
      <c r="Q39" s="418">
        <f>+ｻ.動物系固形不要物!$Z$28</f>
        <v>0</v>
      </c>
      <c r="R39" s="418">
        <f>+ｼ.ｺﾞﾑくず!$Z$28</f>
        <v>0</v>
      </c>
      <c r="S39" s="418">
        <f>+ｽ.金属くず!$Z$28</f>
        <v>77.5</v>
      </c>
      <c r="T39" s="418">
        <f>+ｾ.ｶﾞﾗｽ･ｺﾝｸﾘ･陶磁器くず!$Z$28</f>
        <v>120.4</v>
      </c>
      <c r="U39" s="418">
        <f>+ｿ.鉱さい!$Z$28</f>
        <v>0</v>
      </c>
      <c r="V39" s="418">
        <f>+ﾀ.がれき類!$Z$28</f>
        <v>1622.7</v>
      </c>
      <c r="W39" s="418">
        <f>+ﾁ.動物のふん尿!$Z$28</f>
        <v>0</v>
      </c>
      <c r="X39" s="418">
        <f>+ﾂ.動物の死体!$Z$28</f>
        <v>0</v>
      </c>
      <c r="Y39" s="418">
        <f>+ﾃ.ばいじん!$Z$28</f>
        <v>0</v>
      </c>
      <c r="Z39" s="419">
        <f>+ﾄ.混合廃棄物その他!$Z$28</f>
        <v>166.7</v>
      </c>
      <c r="AA39" s="420">
        <f t="shared" si="4"/>
        <v>2342.8999999999996</v>
      </c>
    </row>
    <row r="40" spans="2:27" ht="24" customHeight="1" x14ac:dyDescent="0.15">
      <c r="B40" s="170"/>
      <c r="C40" s="776"/>
      <c r="D40" s="228"/>
      <c r="E40" s="223"/>
      <c r="F40" s="221" t="s">
        <v>318</v>
      </c>
      <c r="G40" s="418">
        <f>+ｱ.燃え殻!$Z$29</f>
        <v>0</v>
      </c>
      <c r="H40" s="418">
        <f>+ｲ.汚泥!$Z$29</f>
        <v>173.9</v>
      </c>
      <c r="I40" s="418">
        <f>+ｳ.廃油!$Z$29</f>
        <v>0</v>
      </c>
      <c r="J40" s="418">
        <f>+ｴ.廃酸!$Z$29</f>
        <v>0</v>
      </c>
      <c r="K40" s="418">
        <f>+ｵ.廃ｱﾙｶﾘ!$Z$29</f>
        <v>0</v>
      </c>
      <c r="L40" s="418">
        <f>+ｶ.廃ﾌﾟﾗ類!$Z$29</f>
        <v>11.4</v>
      </c>
      <c r="M40" s="418">
        <f>+ｷ.紙くず!$Z$29</f>
        <v>25.2</v>
      </c>
      <c r="N40" s="418">
        <f>+ｸ.木くず!$Z$29</f>
        <v>26.6</v>
      </c>
      <c r="O40" s="418">
        <f>+ｹ.繊維くず!$Z$29</f>
        <v>0</v>
      </c>
      <c r="P40" s="418">
        <f>+ｺ.動植物性残さ!$Z$29</f>
        <v>0</v>
      </c>
      <c r="Q40" s="418">
        <f>+ｻ.動物系固形不要物!$Z$29</f>
        <v>0</v>
      </c>
      <c r="R40" s="418">
        <f>+ｼ.ｺﾞﾑくず!$Z$29</f>
        <v>0</v>
      </c>
      <c r="S40" s="418">
        <f>+ｽ.金属くず!$Z$29</f>
        <v>51.6</v>
      </c>
      <c r="T40" s="418">
        <f>+ｾ.ｶﾞﾗｽ･ｺﾝｸﾘ･陶磁器くず!$Z$29</f>
        <v>80.2</v>
      </c>
      <c r="U40" s="418">
        <f>+ｿ.鉱さい!$Z$29</f>
        <v>0</v>
      </c>
      <c r="V40" s="418">
        <f>+ﾀ.がれき類!$Z$29</f>
        <v>1081.8</v>
      </c>
      <c r="W40" s="418">
        <f>+ﾁ.動物のふん尿!$Z$29</f>
        <v>0</v>
      </c>
      <c r="X40" s="418">
        <f>+ﾂ.動物の死体!$Z$29</f>
        <v>0</v>
      </c>
      <c r="Y40" s="418">
        <f>+ﾃ.ばいじん!$Z$29</f>
        <v>0</v>
      </c>
      <c r="Z40" s="419">
        <f>+ﾄ.混合廃棄物その他!$Z$29</f>
        <v>111.1</v>
      </c>
      <c r="AA40" s="420">
        <f t="shared" si="4"/>
        <v>1561.7999999999997</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434.70000000000005</v>
      </c>
      <c r="I43" s="427">
        <f>+ｳ.廃油!$AK$27</f>
        <v>0</v>
      </c>
      <c r="J43" s="427">
        <f>+ｴ.廃酸!$AK$27</f>
        <v>0</v>
      </c>
      <c r="K43" s="427">
        <f>+ｵ.廃ｱﾙｶﾘ!$AK$27</f>
        <v>0</v>
      </c>
      <c r="L43" s="427">
        <f>+ｶ.廃ﾌﾟﾗ類!$AK$27</f>
        <v>28.6</v>
      </c>
      <c r="M43" s="427">
        <f>+ｷ.紙くず!$AK$27</f>
        <v>63</v>
      </c>
      <c r="N43" s="427">
        <f>+ｸ.木くず!$AK$27</f>
        <v>66.400000000000006</v>
      </c>
      <c r="O43" s="427">
        <f>+ｹ.繊維くず!$AK$27</f>
        <v>0</v>
      </c>
      <c r="P43" s="427">
        <f>+ｺ.動植物性残さ!$AK$27</f>
        <v>0</v>
      </c>
      <c r="Q43" s="427">
        <f>+ｻ.動物系固形不要物!$AK$27</f>
        <v>0</v>
      </c>
      <c r="R43" s="427">
        <f>+ｼ.ｺﾞﾑくず!$AK$27</f>
        <v>0</v>
      </c>
      <c r="S43" s="427">
        <f>+ｽ.金属くず!$AK$27</f>
        <v>129.1</v>
      </c>
      <c r="T43" s="427">
        <f>+ｾ.ｶﾞﾗｽ･ｺﾝｸﾘ･陶磁器くず!$AK$27</f>
        <v>200.60000000000002</v>
      </c>
      <c r="U43" s="427">
        <f>+ｿ.鉱さい!$AK$27</f>
        <v>0</v>
      </c>
      <c r="V43" s="427">
        <f>+ﾀ.がれき類!$AK$27</f>
        <v>2704.5</v>
      </c>
      <c r="W43" s="427">
        <f>+ﾁ.動物のふん尿!$AK$27</f>
        <v>0</v>
      </c>
      <c r="X43" s="427">
        <f>+ﾂ.動物の死体!$AK$27</f>
        <v>0</v>
      </c>
      <c r="Y43" s="427">
        <f>+ﾃ.ばいじん!$AK$27</f>
        <v>0</v>
      </c>
      <c r="Z43" s="428">
        <f>+ﾄ.混合廃棄物その他!$AK$27</f>
        <v>277.79999999999995</v>
      </c>
      <c r="AA43" s="429">
        <f t="shared" si="4"/>
        <v>3904.7</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260.8</v>
      </c>
      <c r="I45" s="433">
        <f>+ｳ.廃油!$AR$24</f>
        <v>0</v>
      </c>
      <c r="J45" s="433">
        <f>+ｴ.廃酸!$AR$24</f>
        <v>0</v>
      </c>
      <c r="K45" s="433">
        <f>+ｵ.廃ｱﾙｶﾘ!$AR$24</f>
        <v>0</v>
      </c>
      <c r="L45" s="433">
        <f>+ｶ.廃ﾌﾟﾗ類!$AR$24</f>
        <v>17.2</v>
      </c>
      <c r="M45" s="433">
        <f>+ｷ.紙くず!$AR$24</f>
        <v>37.799999999999997</v>
      </c>
      <c r="N45" s="433">
        <f>+ｸ.木くず!$AR$24</f>
        <v>39.799999999999997</v>
      </c>
      <c r="O45" s="433">
        <f>+ｹ.繊維くず!$AR$24</f>
        <v>0</v>
      </c>
      <c r="P45" s="433">
        <f>+ｺ.動植物性残さ!$AR$24</f>
        <v>0</v>
      </c>
      <c r="Q45" s="433">
        <f>+ｻ.動物系固形不要物!$AR$24</f>
        <v>0</v>
      </c>
      <c r="R45" s="433">
        <f>+ｼ.ｺﾞﾑくず!$AR$24</f>
        <v>0</v>
      </c>
      <c r="S45" s="433">
        <f>+ｽ.金属くず!$AR$24</f>
        <v>77.5</v>
      </c>
      <c r="T45" s="433">
        <f>+ｾ.ｶﾞﾗｽ･ｺﾝｸﾘ･陶磁器くず!$AR$24</f>
        <v>120.4</v>
      </c>
      <c r="U45" s="433">
        <f>+ｿ.鉱さい!$AR$24</f>
        <v>0</v>
      </c>
      <c r="V45" s="433">
        <f>+ﾀ.がれき類!$AR$24</f>
        <v>1622.7</v>
      </c>
      <c r="W45" s="433">
        <f>+ﾁ.動物のふん尿!$AR$24</f>
        <v>0</v>
      </c>
      <c r="X45" s="433">
        <f>+ﾂ.動物の死体!$AR$24</f>
        <v>0</v>
      </c>
      <c r="Y45" s="433">
        <f>+ﾃ.ばいじん!$AR$24</f>
        <v>0</v>
      </c>
      <c r="Z45" s="434">
        <f>+ﾄ.混合廃棄物その他!$AR$24</f>
        <v>166.7</v>
      </c>
      <c r="AA45" s="435">
        <f t="shared" si="4"/>
        <v>2342.8999999999996</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869.40000000000009</v>
      </c>
      <c r="I55" s="480">
        <f t="shared" si="10"/>
        <v>0</v>
      </c>
      <c r="J55" s="480">
        <f t="shared" si="10"/>
        <v>0</v>
      </c>
      <c r="K55" s="480">
        <f t="shared" si="10"/>
        <v>0</v>
      </c>
      <c r="L55" s="480">
        <f t="shared" si="10"/>
        <v>57.2</v>
      </c>
      <c r="M55" s="480">
        <f t="shared" si="10"/>
        <v>126</v>
      </c>
      <c r="N55" s="480">
        <f t="shared" si="10"/>
        <v>132.80000000000001</v>
      </c>
      <c r="O55" s="480">
        <f t="shared" si="10"/>
        <v>0</v>
      </c>
      <c r="P55" s="480">
        <f t="shared" si="10"/>
        <v>0</v>
      </c>
      <c r="Q55" s="480">
        <f t="shared" si="10"/>
        <v>0</v>
      </c>
      <c r="R55" s="480">
        <f t="shared" si="10"/>
        <v>0</v>
      </c>
      <c r="S55" s="480">
        <f t="shared" si="10"/>
        <v>258.20000000000005</v>
      </c>
      <c r="T55" s="480">
        <f t="shared" si="10"/>
        <v>401.20000000000005</v>
      </c>
      <c r="U55" s="480">
        <f t="shared" si="10"/>
        <v>0</v>
      </c>
      <c r="V55" s="480">
        <f t="shared" si="10"/>
        <v>5409</v>
      </c>
      <c r="W55" s="480">
        <f t="shared" si="10"/>
        <v>0</v>
      </c>
      <c r="X55" s="480">
        <f t="shared" si="10"/>
        <v>0</v>
      </c>
      <c r="Y55" s="480">
        <f t="shared" si="10"/>
        <v>0</v>
      </c>
      <c r="Z55" s="480">
        <f t="shared" si="10"/>
        <v>555.59999999999991</v>
      </c>
      <c r="AA55" s="481">
        <f>+AA9+AA19+AA20</f>
        <v>7809.4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228"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6月  30日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横浜市港南区港南台4-39-7</v>
      </c>
      <c r="M16" s="851"/>
      <c r="N16" s="851"/>
      <c r="O16" s="851"/>
      <c r="P16" s="851"/>
      <c r="Q16" s="851"/>
      <c r="R16" s="851"/>
      <c r="S16" s="851"/>
      <c r="T16" s="851"/>
      <c r="U16" s="282"/>
    </row>
    <row r="17" spans="1:21" ht="26.25" customHeight="1" x14ac:dyDescent="0.15">
      <c r="C17" s="86"/>
      <c r="I17" s="25"/>
      <c r="J17" s="25" t="s">
        <v>7</v>
      </c>
      <c r="K17" s="25"/>
      <c r="L17" s="851" t="str">
        <f>+表紙!L41</f>
        <v>株式会社キクシマ　代表取締役　菊嶋秀生</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045-833-3663</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　キクシマ</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2862</v>
      </c>
      <c r="Q25" s="823"/>
      <c r="R25" s="823"/>
      <c r="S25" s="823"/>
      <c r="T25" s="823"/>
      <c r="U25" s="824"/>
    </row>
    <row r="26" spans="1:21" ht="26.25" customHeight="1" x14ac:dyDescent="0.15">
      <c r="C26" s="570" t="s">
        <v>11</v>
      </c>
      <c r="D26" s="571"/>
      <c r="E26" s="572"/>
      <c r="F26" s="838" t="str">
        <f>+表紙!F50</f>
        <v>横浜市港南区港南台4-39-7</v>
      </c>
      <c r="G26" s="839"/>
      <c r="H26" s="839"/>
      <c r="I26" s="839"/>
      <c r="J26" s="839"/>
      <c r="K26" s="839"/>
      <c r="L26" s="839"/>
      <c r="M26" s="839"/>
      <c r="N26" s="341" t="s">
        <v>172</v>
      </c>
      <c r="O26"/>
      <c r="P26"/>
      <c r="Q26" s="833" t="str">
        <f>IF(+表紙!Q50="","",+表紙!Q50)</f>
        <v>045-833-3663</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建設業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6818</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70</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3904.7</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・資材発注時の適正数量管理による余剰資材の削減
・協力会社への分別指導および現場巡回による管理の徹底</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3904.7</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・物品や資材を大切に扱い、節電、省エネルギーに努めることで無駄な廃棄物の発生を抑制する
・過剰包装や不要な資材の持ち込みを防ぐため、事前打合せを実施する
・リサイクル促進のため、不純物の混入を防ぎ、適切な分別を徹底する
・各現場の協力業者・職人に対して、分別方法のさらなる周知徹底を図る</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木くず、紙くず、鉄くず、ボード類、廃プラスチック類</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上記項目に加えて、可能な限り分別収集を実施する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3904.7</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2349.3999999999996</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・搬入資材・材料に関して、梱包材を最小限とするよう調整を実施
・現場の産業廃棄物置き場に明確な表示を行い、分別回収を徹底
・取引先に対しても分別協力を依頼し、適正処理の意識向上を図った
・不要な梱包材等の削減を継続的に実行中</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3904.7</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2342.8999999999996</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・今年度同様に、各取引先への更なるPR活動を実施する
　また、計画段階でも原材料ロスの減少及び数値目標を設定し、協力を求める
・朝礼や会議などでのさらなる周知徹底
・狭い保管ヤードでも分別ボックスの小口化をはかり工夫する
・コンクリートリサイクル材料のリサイクル砕石の推奨</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T25" sqref="T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434.70000000000005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434.70000000000005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260.8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434.70000000000005</v>
      </c>
      <c r="P27" s="700"/>
      <c r="Q27" s="700"/>
      <c r="R27" s="700"/>
      <c r="S27" s="49" t="s">
        <v>38</v>
      </c>
      <c r="T27" s="70"/>
      <c r="U27" s="70"/>
      <c r="X27" s="68" t="s">
        <v>39</v>
      </c>
      <c r="Y27" s="71"/>
      <c r="AG27" s="58"/>
      <c r="AH27" s="58"/>
      <c r="AI27" s="58"/>
      <c r="AJ27" s="58"/>
      <c r="AK27" s="742">
        <f>+AG18+O27</f>
        <v>434.70000000000005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260.8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434.70000000000005</v>
      </c>
      <c r="G29" s="712"/>
      <c r="H29" s="214" t="s">
        <v>198</v>
      </c>
      <c r="L29" s="709"/>
      <c r="O29" s="61"/>
      <c r="P29" s="148"/>
      <c r="Q29" s="56" t="s">
        <v>183</v>
      </c>
      <c r="R29" s="676" t="s">
        <v>33</v>
      </c>
      <c r="S29" s="692"/>
      <c r="T29" s="692"/>
      <c r="U29" s="693"/>
      <c r="V29" s="53"/>
      <c r="W29" s="72"/>
      <c r="X29" s="697" t="s">
        <v>315</v>
      </c>
      <c r="Y29" s="698"/>
      <c r="Z29" s="690">
        <v>173.9</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434.70000000000005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260.8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2"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28.6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28.6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28.6</v>
      </c>
      <c r="P27" s="700"/>
      <c r="Q27" s="700"/>
      <c r="R27" s="700"/>
      <c r="S27" s="49" t="s">
        <v>38</v>
      </c>
      <c r="T27" s="70"/>
      <c r="U27" s="70"/>
      <c r="X27" s="68" t="s">
        <v>39</v>
      </c>
      <c r="Y27" s="71"/>
      <c r="AG27" s="58"/>
      <c r="AH27" s="58"/>
      <c r="AI27" s="58"/>
      <c r="AJ27" s="58"/>
      <c r="AK27" s="742">
        <f>+AG18+O27</f>
        <v>28.6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28.6</v>
      </c>
      <c r="G29" s="712"/>
      <c r="H29" s="214" t="s">
        <v>198</v>
      </c>
      <c r="L29" s="709"/>
      <c r="O29" s="61"/>
      <c r="P29" s="148"/>
      <c r="Q29" s="56" t="s">
        <v>183</v>
      </c>
      <c r="R29" s="676" t="s">
        <v>33</v>
      </c>
      <c r="S29" s="692"/>
      <c r="T29" s="692"/>
      <c r="U29" s="693"/>
      <c r="V29" s="53"/>
      <c r="W29" s="72"/>
      <c r="X29" s="697" t="s">
        <v>315</v>
      </c>
      <c r="Y29" s="698"/>
      <c r="Z29" s="690">
        <v>11.4</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28.6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17.100000000000001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37.799999999999997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63</v>
      </c>
      <c r="P27" s="700"/>
      <c r="Q27" s="700"/>
      <c r="R27" s="700"/>
      <c r="S27" s="49" t="s">
        <v>38</v>
      </c>
      <c r="T27" s="70"/>
      <c r="U27" s="70"/>
      <c r="X27" s="68" t="s">
        <v>39</v>
      </c>
      <c r="Y27" s="71"/>
      <c r="AG27" s="58"/>
      <c r="AH27" s="58"/>
      <c r="AI27" s="58"/>
      <c r="AJ27" s="58"/>
      <c r="AK27" s="742">
        <f>+AG18+O27</f>
        <v>63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37.799999999999997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63</v>
      </c>
      <c r="G29" s="712"/>
      <c r="H29" s="214" t="s">
        <v>198</v>
      </c>
      <c r="L29" s="709"/>
      <c r="O29" s="61"/>
      <c r="P29" s="148"/>
      <c r="Q29" s="56" t="s">
        <v>183</v>
      </c>
      <c r="R29" s="676" t="s">
        <v>33</v>
      </c>
      <c r="S29" s="692"/>
      <c r="T29" s="692"/>
      <c r="U29" s="693"/>
      <c r="V29" s="53"/>
      <c r="W29" s="72"/>
      <c r="X29" s="697" t="s">
        <v>315</v>
      </c>
      <c r="Y29" s="698"/>
      <c r="Z29" s="690">
        <v>25.2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63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37.799999999999997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キクシマ</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66.400000000000006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66.400000000000006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39.799999999999997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66.400000000000006</v>
      </c>
      <c r="P27" s="700"/>
      <c r="Q27" s="700"/>
      <c r="R27" s="700"/>
      <c r="S27" s="49" t="s">
        <v>38</v>
      </c>
      <c r="T27" s="70"/>
      <c r="U27" s="70"/>
      <c r="X27" s="68" t="s">
        <v>39</v>
      </c>
      <c r="Y27" s="71"/>
      <c r="AG27" s="58"/>
      <c r="AH27" s="58"/>
      <c r="AI27" s="58"/>
      <c r="AJ27" s="58"/>
      <c r="AK27" s="742">
        <f>+AG18+O27</f>
        <v>66.400000000000006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39.799999999999997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66.400000000000006</v>
      </c>
      <c r="G29" s="712"/>
      <c r="H29" s="214" t="s">
        <v>198</v>
      </c>
      <c r="L29" s="709"/>
      <c r="O29" s="61"/>
      <c r="P29" s="148"/>
      <c r="Q29" s="56" t="s">
        <v>183</v>
      </c>
      <c r="R29" s="676" t="s">
        <v>33</v>
      </c>
      <c r="S29" s="692"/>
      <c r="T29" s="692"/>
      <c r="U29" s="693"/>
      <c r="V29" s="53"/>
      <c r="W29" s="72"/>
      <c r="X29" s="697" t="s">
        <v>315</v>
      </c>
      <c r="Y29" s="698"/>
      <c r="Z29" s="690">
        <v>26.6</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66.400000000000006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46.5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2025-06-19T23:56:07Z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