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DFB840F2-6A70-42B9-8343-5F124F3181C3}" xr6:coauthVersionLast="47" xr6:coauthVersionMax="47" xr10:uidLastSave="{00000000-0000-0000-0000-000000000000}"/>
  <bookViews>
    <workbookView xWindow="2175" yWindow="240" windowWidth="22485" windowHeight="1410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ﾁ.動物のふん尿" sheetId="90" r:id="rId17"/>
    <sheet name="ﾀ.がれき類" sheetId="8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7">ﾀ.がれき類!$B$2:$AW$34</definedName>
    <definedName name="_xlnm.Print_Area" localSheetId="16">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<sst xmlns="http://schemas.openxmlformats.org/spreadsheetml/2006/main" count="3303" uniqueCount="472">
  <si>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</si>
  <si>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</si>
  <si>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</si>
  <si>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</si>
  <si>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</si>
  <si>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</si>
  <si>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</si>
  <si>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</si>
  <si>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</si>
  <si>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</si>
  <si>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</si>
  <si>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</si>
  <si>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</si>
  <si>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</si>
  <si>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</si>
  <si>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</si>
  <si>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</si>
  <si>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</si>
  <si>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</si>
  <si>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</si>
  <si>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</si>
  <si>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</si>
  <si>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</si>
  <si>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</si>
  <si>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</si>
  <si>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</si>
  <si>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</si>
  <si>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</si>
  <si>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</si>
  <si>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</si>
  <si>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</si>
  <si>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</si>
  <si>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</si>
  <si>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</si>
  <si>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</si>
  <si>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</si>
  <si>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</si>
  <si>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</si>
  <si>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</si>
  <si>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</si>
  <si>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</si>
  <si>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</si>
  <si>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</si>
  <si>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</si>
  <si>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</si>
  <si>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</si>
  <si>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</si>
  <si>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</si>
  <si>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</si>
  <si>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</si>
  <si>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</si>
  <si>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</si>
  <si>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</si>
  <si>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</si>
  <si>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</si>
  <si>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</si>
  <si>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</si>
  <si>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</si>
  <si>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</si>
  <si>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</si>
  <si>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</si>
  <si>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</si>
  <si>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</si>
  <si>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</si>
  <si>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</si>
  <si>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</si>
  <si>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</si>
  <si>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</si>
  <si>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</si>
  <si>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</si>
  <si>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</si>
  <si>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</si>
  <si>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</si>
  <si>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</si>
  <si>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</si>
  <si>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</si>
  <si>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</si>
  <si>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</si>
  <si>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</si>
  <si>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</si>
  <si>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</si>
  <si>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</si>
  <si>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</si>
  <si>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</si>
  <si>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</si>
  <si>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</si>
  <si>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</si>
  <si>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</si>
  <si>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</si>
  <si>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</si>
  <si>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</si>
  <si>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</si>
  <si>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</si>
  <si>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</si>
  <si>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</si>
  <si>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</si>
  <si>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</si>
  <si>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</si>
  <si>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</si>
  <si>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</si>
  <si>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</si>
  <si>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</si>
  <si>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</si>
  <si>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</si>
  <si>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</si>
  <si>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</si>
  <si>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</si>
  <si>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</si>
  <si>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</si>
  <si>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</si>
  <si>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</si>
  <si>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</si>
  <si>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</si>
  <si>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</si>
  <si>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</si>
  <si>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</si>
  <si>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</si>
  <si>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</si>
  <si>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</si>
  <si>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</si>
  <si>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</si>
  <si>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</si>
  <si>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</si>
  <si>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</si>
  <si>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</si>
  <si>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</si>
  <si>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</si>
  <si>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</si>
  <si>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</si>
  <si>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</si>
  <si>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</si>
  <si>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</si>
  <si>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</si>
  <si>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</si>
  <si>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</si>
  <si>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</si>
  <si>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</si>
  <si>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</si>
  <si>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</si>
  <si>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</si>
  <si>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</si>
  <si>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</si>
  <si>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</si>
  <si>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</si>
  <si>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</si>
  <si>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</si>
  <si>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</si>
  <si>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</si>
  <si>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</si>
  <si>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</si>
  <si>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</si>
  <si>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</si>
  <si>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</si>
  <si>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</si>
  <si>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</si>
  <si>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</si>
  <si>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</si>
  <si>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</si>
  <si>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</si>
  <si>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</si>
  <si>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</si>
  <si>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</si>
  <si>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</si>
  <si>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</si>
  <si>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</si>
  <si>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</si>
  <si>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</si>
  <si>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</si>
  <si>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</si>
  <si>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</si>
  <si>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</si>
  <si>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</si>
  <si>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</si>
  <si>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</si>
  <si>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</si>
  <si>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</si>
  <si>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</si>
  <si>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</si>
  <si>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</si>
  <si>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</si>
  <si>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</si>
  <si>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</si>
  <si>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</si>
  <si>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</si>
  <si>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</si>
  <si>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</si>
  <si>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</si>
  <si>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</si>
  <si>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</si>
  <si>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</si>
  <si>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</si>
  <si>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</si>
  <si>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</si>
  <si>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</si>
  <si>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</si>
  <si>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</si>
  <si>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</si>
  <si>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</si>
  <si>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</si>
  <si>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</si>
  <si>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</si>
  <si>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</si>
  <si>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</si>
  <si>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</si>
  <si>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</si>
  <si>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</si>
  <si>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</si>
  <si>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</si>
  <si>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</si>
  <si>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</si>
  <si>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</si>
  <si>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</si>
  <si>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</si>
  <si>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</si>
  <si>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</si>
  <si>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</si>
  <si>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</si>
  <si>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</si>
  <si>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</si>
  <si>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</si>
  <si>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</si>
  <si>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</si>
  <si>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</si>
  <si>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</si>
  <si>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</si>
  <si>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</si>
  <si>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</si>
  <si>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</si>
  <si>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</si>
  <si>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</si>
  <si>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</si>
  <si>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</si>
  <si>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</si>
  <si>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</si>
  <si>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</si>
  <si>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</si>
  <si>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</si>
  <si>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</si>
  <si>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</si>
  <si>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</si>
  <si>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</si>
  <si>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</si>
  <si>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</si>
  <si>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</si>
  <si>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</si>
  <si>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</si>
  <si>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</si>
  <si>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</si>
  <si>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</si>
  <si>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</si>
  <si>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</si>
  <si>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</si>
  <si>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</si>
  <si>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</si>
  <si>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</si>
  <si>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</si>
  <si>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</si>
  <si>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</si>
  <si>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</si>
  <si>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</si>
  <si>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</si>
  <si>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</si>
  <si>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</si>
  <si>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</si>
  <si>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</si>
  <si>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</si>
  <si>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</si>
  <si>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</si>
  <si>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</si>
  <si>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</si>
  <si>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</si>
  <si>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</si>
  <si>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</si>
  <si>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</si>
  <si>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</si>
  <si>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</si>
  <si>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</si>
  <si>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</si>
  <si>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</si>
  <si>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</si>
  <si>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</si>
  <si>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</si>
  <si>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</si>
  <si>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</si>
  <si>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</si>
  <si>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</si>
  <si>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</si>
  <si>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</si>
  <si>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</si>
  <si>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</si>
  <si>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</si>
  <si>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</si>
  <si>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</si>
  <si>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</si>
  <si>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</si>
  <si>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</si>
  <si>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</si>
  <si>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</si>
  <si>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</si>
  <si>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</si>
  <si>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</si>
  <si>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</si>
  <si>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</si>
  <si>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</si>
  <si>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</si>
  <si>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</si>
  <si>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</si>
  <si>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</si>
  <si>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</si>
  <si>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</si>
  <si>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</si>
  <si>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</si>
  <si>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</si>
  <si>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</si>
  <si>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</si>
  <si>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</si>
  <si>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</si>
  <si>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</si>
  <si>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</si>
  <si>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</si>
  <si>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</si>
  <si>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</si>
  <si>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</si>
  <si>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</si>
  <si>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</si>
  <si>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</si>
  <si>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</si>
  <si>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</si>
  <si>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</si>
  <si>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</si>
  <si>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</si>
  <si>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</si>
  <si>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</si>
  <si>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</si>
  <si>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</si>
  <si>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</si>
  <si>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</si>
  <si>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</si>
  <si>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</si>
  <si>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</si>
  <si>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</si>
  <si>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</si>
  <si>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</si>
  <si>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</si>
  <si>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</si>
  <si>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</si>
  <si>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</si>
  <si>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</si>
  <si>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</si>
  <si>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</si>
  <si>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</si>
  <si>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</si>
  <si>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</si>
  <si>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</si>
  <si>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</si>
  <si>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</si>
  <si>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</si>
  <si>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</si>
  <si>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</si>
  <si>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</si>
  <si>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</si>
  <si>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</si>
  <si>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</si>
  <si>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</si>
  <si>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</si>
  <si>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</si>
  <si>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</si>
  <si>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</si>
  <si>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</si>
  <si>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</si>
  <si>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</si>
  <si>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</si>
  <si>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</si>
  <si>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</si>
  <si>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</si>
  <si>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</si>
  <si>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</si>
  <si>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</si>
  <si>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</si>
  <si>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</si>
  <si>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</si>
  <si>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</si>
  <si>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</si>
  <si>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</si>
  <si>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</si>
  <si>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</si>
  <si>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</si>
  <si>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</si>
  <si>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</si>
  <si>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</si>
  <si>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</si>
  <si>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</si>
  <si>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</si>
  <si>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</si>
  <si>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</si>
  <si>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</si>
  <si>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</si>
  <si>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</si>
  <si>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</si>
  <si>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</si>
  <si>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</si>
  <si>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</si>
  <si>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</si>
  <si>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</si>
  <si>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</si>
  <si>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</si>
  <si>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</si>
  <si>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</si>
  <si>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</si>
  <si>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</si>
  <si>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</si>
  <si>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</si>
  <si>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</si>
  <si>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</si>
  <si>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</si>
  <si>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</si>
  <si>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</si>
  <si>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</si>
  <si>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</si>
  <si>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</si>
  <si>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</si>
  <si>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</si>
  <si>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</si>
  <si>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</si>
  <si>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</si>
  <si>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</si>
  <si>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</si>
  <si>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</si>
  <si>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</si>
  <si>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</si>
  <si>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</si>
  <si>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</si>
  <si>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</si>
  <si>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</si>
  <si>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</si>
  <si>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</si>
  <si>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</si>
  <si>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</si>
  <si>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</si>
  <si>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</si>
  <si>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</si>
  <si>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</si>
  <si>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</si>
  <si>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</si>
  <si>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</si>
  <si>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</si>
  <si>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</si>
  <si>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</si>
  <si>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</si>
  <si>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</si>
  <si>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</si>
  <si>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</si>
  <si>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</si>
  <si>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</si>
  <si>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</si>
  <si>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</si>
  <si>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</si>
  <si>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</si>
  <si>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</si>
  <si>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</si>
  <si>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</si>
  <si>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</si>
  <si>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</si>
  <si>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03-5446-1388</t>
    <phoneticPr fontId="3"/>
  </si>
  <si>
    <t>東京都港区芝2丁目5-6 
芝256スクエアビル5階</t>
    <phoneticPr fontId="3"/>
  </si>
  <si>
    <t>株式会社都市テクノ 
代表取締役 島村　智之</t>
    <phoneticPr fontId="3"/>
  </si>
  <si>
    <t>株式会社都市テクノの解体工事現場</t>
    <phoneticPr fontId="3"/>
  </si>
  <si>
    <t>横浜市内各所</t>
    <phoneticPr fontId="3"/>
  </si>
  <si>
    <t>横浜市長</t>
    <phoneticPr fontId="3"/>
  </si>
  <si>
    <t>Ｄ－建設業</t>
    <phoneticPr fontId="3"/>
  </si>
  <si>
    <t>解体工事業</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</si>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</sst>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2" zoomScaleNormal="100" zoomScaleSheetLayoutView="100" workbookViewId="0">
      <selection activeCell="N28" sqref="N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45838</v>
      </c>
      <c r="M34" s="509"/>
      <c r="N34" s="509"/>
      <c r="O34" s="510"/>
      <c r="Q34" s="20"/>
      <c r="R34" s="20"/>
      <c r="S34" s="20"/>
    </row>
    <row r="35" spans="1:19" ht="11.25" customHeight="1">
      <c r="C35" s="78"/>
      <c r="O35" s="80"/>
      <c r="Q35" s="20"/>
      <c r="R35" s="20"/>
      <c r="S35" s="20"/>
    </row>
    <row r="36" spans="1:19" ht="13.5">
      <c r="C36" s="540" t="s">
        <v>468</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463</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2856</v>
      </c>
      <c r="N48" s="515"/>
      <c r="O48" s="516"/>
    </row>
    <row r="49" spans="3:21" ht="18" customHeight="1">
      <c r="C49" s="493" t="s">
        <v>11</v>
      </c>
      <c r="D49" s="494"/>
      <c r="E49" s="495"/>
      <c r="F49" s="548" t="s">
        <v>467</v>
      </c>
      <c r="G49" s="549"/>
      <c r="H49" s="549"/>
      <c r="I49" s="549"/>
      <c r="J49" s="549"/>
      <c r="K49" s="549"/>
      <c r="L49" s="126" t="s">
        <v>172</v>
      </c>
      <c r="M49" s="386"/>
      <c r="N49" s="517" t="s">
        <v>463</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469</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2</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21037.699999999997</v>
      </c>
      <c r="I63" s="240" t="s">
        <v>4</v>
      </c>
      <c r="J63" s="473" t="s">
        <v>324</v>
      </c>
      <c r="K63" s="474"/>
      <c r="L63" s="475"/>
      <c r="M63" s="468">
        <f>+別紙!AA14</f>
        <v>21037.699999999997</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7926.1</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20630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80.599999999999994</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80.599999999999994</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53.2</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32</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D22" zoomScaleNormal="100" workbookViewId="0">
      <selection activeCell="AS31" sqref="AS31:AU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20540.599999999999</v>
      </c>
      <c r="E24" s="629"/>
      <c r="F24" s="629"/>
      <c r="G24" s="194" t="s">
        <v>198</v>
      </c>
      <c r="H24" s="607">
        <f>+F12</f>
        <v>606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606</v>
      </c>
      <c r="Q27" s="612"/>
      <c r="R27" s="612"/>
      <c r="S27" s="612"/>
      <c r="T27" s="44" t="s">
        <v>38</v>
      </c>
      <c r="U27" s="64"/>
      <c r="V27" s="64"/>
      <c r="Y27" s="62" t="s">
        <v>39</v>
      </c>
      <c r="Z27" s="65"/>
      <c r="AH27" s="53"/>
      <c r="AI27" s="53"/>
      <c r="AJ27" s="53"/>
      <c r="AK27" s="53"/>
      <c r="AL27" s="575">
        <f>+AH18+P27</f>
        <v>606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20540.599999999999</v>
      </c>
      <c r="E29" s="629"/>
      <c r="F29" s="629"/>
      <c r="G29" s="194" t="s">
        <v>198</v>
      </c>
      <c r="H29" s="607">
        <f>+AL27</f>
        <v>606</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7490.1</v>
      </c>
      <c r="E30" s="629"/>
      <c r="F30" s="629"/>
      <c r="G30" s="194" t="s">
        <v>198</v>
      </c>
      <c r="H30" s="607">
        <f>+AL30</f>
        <v>420</v>
      </c>
      <c r="I30" s="608"/>
      <c r="J30" s="194" t="s">
        <v>198</v>
      </c>
      <c r="M30" s="581"/>
      <c r="P30" s="56"/>
      <c r="R30" s="611">
        <f>+ROUND(AA28,1)+ROUND(AA29,1)+ROUND(AA30,1)</f>
        <v>606</v>
      </c>
      <c r="S30" s="612"/>
      <c r="T30" s="612"/>
      <c r="U30" s="612"/>
      <c r="V30" s="44" t="s">
        <v>16</v>
      </c>
      <c r="Y30" s="613" t="s">
        <v>186</v>
      </c>
      <c r="Z30" s="614"/>
      <c r="AA30" s="569">
        <v>0</v>
      </c>
      <c r="AB30" s="570"/>
      <c r="AC30" s="570"/>
      <c r="AD30" s="570"/>
      <c r="AE30" s="570"/>
      <c r="AF30" s="44" t="s">
        <v>13</v>
      </c>
      <c r="AL30" s="561">
        <v>420</v>
      </c>
      <c r="AM30" s="562"/>
      <c r="AN30" s="562"/>
      <c r="AO30" s="562"/>
      <c r="AP30" s="52" t="s">
        <v>13</v>
      </c>
      <c r="AS30" s="606"/>
      <c r="AT30" s="603"/>
      <c r="AU30" s="603"/>
      <c r="AV30" s="604"/>
      <c r="AW30" s="405"/>
    </row>
    <row r="31" spans="2:49" ht="27" customHeight="1" thickTop="1" thickBot="1">
      <c r="B31" s="640" t="s">
        <v>226</v>
      </c>
      <c r="C31" s="641"/>
      <c r="D31" s="629">
        <v>20307.5</v>
      </c>
      <c r="E31" s="629"/>
      <c r="F31" s="629"/>
      <c r="G31" s="194" t="s">
        <v>198</v>
      </c>
      <c r="H31" s="607">
        <f>+AS24</f>
        <v>606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9" zoomScaleNormal="100" workbookViewId="0">
      <selection activeCell="H26" sqref="H26:I2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株式会社都市テクノの解体工事現場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33.9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362.1</v>
      </c>
      <c r="E24" s="629"/>
      <c r="F24" s="629"/>
      <c r="G24" s="194" t="s">
        <v>198</v>
      </c>
      <c r="H24" s="607">
        <f>+F12</f>
        <v>33.9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33.9</v>
      </c>
      <c r="Q27" s="612"/>
      <c r="R27" s="612"/>
      <c r="S27" s="612"/>
      <c r="T27" s="44" t="s">
        <v>38</v>
      </c>
      <c r="U27" s="64"/>
      <c r="V27" s="64"/>
      <c r="Y27" s="62" t="s">
        <v>39</v>
      </c>
      <c r="Z27" s="65"/>
      <c r="AH27" s="53"/>
      <c r="AI27" s="53"/>
      <c r="AJ27" s="53"/>
      <c r="AK27" s="53"/>
      <c r="AL27" s="575">
        <f>+AH18+P27</f>
        <v>33.9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22.7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362.1</v>
      </c>
      <c r="E29" s="629"/>
      <c r="F29" s="629"/>
      <c r="G29" s="194" t="s">
        <v>198</v>
      </c>
      <c r="H29" s="607">
        <f>+AL27</f>
        <v>33.9</v>
      </c>
      <c r="I29" s="608"/>
      <c r="J29" s="194" t="s">
        <v>198</v>
      </c>
      <c r="M29" s="581"/>
      <c r="P29" s="56"/>
      <c r="Q29" s="144"/>
      <c r="R29" s="51" t="s">
        <v>183</v>
      </c>
      <c r="S29" s="583" t="s">
        <v>33</v>
      </c>
      <c r="T29" s="597"/>
      <c r="U29" s="597"/>
      <c r="V29" s="598"/>
      <c r="W29" s="48"/>
      <c r="X29" s="66"/>
      <c r="Y29" s="613" t="s">
        <v>258</v>
      </c>
      <c r="Z29" s="614"/>
      <c r="AA29" s="569">
        <v>11.2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361.5</v>
      </c>
      <c r="E30" s="629"/>
      <c r="F30" s="629"/>
      <c r="G30" s="194" t="s">
        <v>198</v>
      </c>
      <c r="H30" s="607">
        <f>+AL30</f>
        <v>33.9</v>
      </c>
      <c r="I30" s="608"/>
      <c r="J30" s="194" t="s">
        <v>198</v>
      </c>
      <c r="M30" s="581"/>
      <c r="P30" s="56"/>
      <c r="R30" s="611">
        <f>+ROUND(AA28,1)+ROUND(AA29,1)+ROUND(AA30,1)</f>
        <v>33.9</v>
      </c>
      <c r="S30" s="612"/>
      <c r="T30" s="612"/>
      <c r="U30" s="612"/>
      <c r="V30" s="44" t="s">
        <v>16</v>
      </c>
      <c r="Y30" s="613" t="s">
        <v>186</v>
      </c>
      <c r="Z30" s="614"/>
      <c r="AA30" s="569"/>
      <c r="AB30" s="570"/>
      <c r="AC30" s="570"/>
      <c r="AD30" s="570"/>
      <c r="AE30" s="570"/>
      <c r="AF30" s="44" t="s">
        <v>13</v>
      </c>
      <c r="AL30" s="561">
        <v>33.9</v>
      </c>
      <c r="AM30" s="562"/>
      <c r="AN30" s="562"/>
      <c r="AO30" s="562"/>
      <c r="AP30" s="52" t="s">
        <v>13</v>
      </c>
      <c r="AS30" s="606"/>
      <c r="AT30" s="603"/>
      <c r="AU30" s="603"/>
      <c r="AV30" s="604"/>
      <c r="AW30" s="405"/>
    </row>
    <row r="31" spans="2:49" ht="27" customHeight="1" thickTop="1" thickBot="1">
      <c r="B31" s="640" t="s">
        <v>226</v>
      </c>
      <c r="C31" s="641"/>
      <c r="D31" s="629">
        <v>242.7</v>
      </c>
      <c r="E31" s="629"/>
      <c r="F31" s="629"/>
      <c r="G31" s="194" t="s">
        <v>198</v>
      </c>
      <c r="H31" s="607">
        <f>+AS24</f>
        <v>22.7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4"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株式会社都市テクノの解体工事現場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19.8</v>
      </c>
      <c r="M9" s="319">
        <f>IF(OR(ｷ.紙くず!D24&gt;0,ｷ.紙くず!D24&lt;0),ｷ.紙くず!D24,IF(M$19&gt;0,"0",0))</f>
        <v>0</v>
      </c>
      <c r="N9" s="319">
        <f>IF(OR(ｸ.木くず!D24&gt;0,ｸ.木くず!D24&lt;0),ｸ.木くず!D24,IF(N$19&gt;0,"0",0))</f>
        <v>33.6</v>
      </c>
      <c r="O9" s="319">
        <f>IF(OR(ｹ.繊維くず!D24&gt;0,ｹ.繊維くず!D24&lt;0),ｹ.繊維くず!D24,IF(O$19&gt;0,"0",0))</f>
        <v>1</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80.599999999999994</v>
      </c>
      <c r="U9" s="319">
        <f>IF(OR(ｿ.鉱さい!D24&gt;0,ｿ.鉱さい!D24&lt;0),ｿ.鉱さい!D24,IF(U$19&gt;0,"0",0))</f>
        <v>0</v>
      </c>
      <c r="V9" s="319">
        <f>IF(OR(ﾀ.がれき類!D24&gt;0,ﾀ.がれき類!D24&lt;0),ﾀ.がれき類!D24,IF(V$19&gt;0,"0",0))</f>
        <v>20540.599999999999</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362.1</v>
      </c>
      <c r="AA9" s="321">
        <f>IF(SUM(G9:Z9)&gt;0,SUM(G9:Z9),IF(AA$19&gt;0,"0",0))</f>
        <v>21037.699999999997</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19.8</v>
      </c>
      <c r="M14" s="325">
        <f>IF(OR(ｷ.紙くず!D29&gt;0,ｷ.紙くず!D29&lt;0),ｷ.紙くず!D29,IF(M$19&gt;0,"0",0))</f>
        <v>0</v>
      </c>
      <c r="N14" s="325">
        <f>IF(OR(ｸ.木くず!D29&gt;0,ｸ.木くず!D29&lt;0),ｸ.木くず!D29,IF(N$19&gt;0,"0",0))</f>
        <v>33.6</v>
      </c>
      <c r="O14" s="325">
        <f>IF(OR(ｹ.繊維くず!D29&gt;0,ｹ.繊維くず!D29&lt;0),ｹ.繊維くず!D29,IF(O$19&gt;0,"0",0))</f>
        <v>1</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80.599999999999994</v>
      </c>
      <c r="U14" s="325">
        <f>IF(OR(ｿ.鉱さい!D29&gt;0,ｿ.鉱さい!D29&lt;0),ｿ.鉱さい!D29,IF(U$19&gt;0,"0",0))</f>
        <v>0</v>
      </c>
      <c r="V14" s="325">
        <f>IF(OR(ﾀ.がれき類!D29&gt;0,ﾀ.がれき類!D29&lt;0),ﾀ.がれき類!D29,IF(V$19&gt;0,"0",0))</f>
        <v>20540.599999999999</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362.1</v>
      </c>
      <c r="AA14" s="327">
        <f t="shared" si="0"/>
        <v>21037.699999999997</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14.7</v>
      </c>
      <c r="M15" s="325">
        <f>IF(OR(ｷ.紙くず!D30&gt;0,ｷ.紙くず!D30&lt;0),ｷ.紙くず!D30,IF(M$19&gt;0,"0",0))</f>
        <v>0</v>
      </c>
      <c r="N15" s="325">
        <f>IF(OR(ｸ.木くず!D30&gt;0,ｸ.木くず!D30&lt;0),ｸ.木くず!D30,IF(N$19&gt;0,"0",0))</f>
        <v>5.6</v>
      </c>
      <c r="O15" s="325">
        <f>IF(OR(ｹ.繊維くず!D30&gt;0,ｹ.繊維くず!D30&lt;0),ｹ.繊維くず!D30,IF(O$19&gt;0,"0",0))</f>
        <v>1</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53.2</v>
      </c>
      <c r="U15" s="325">
        <f>IF(OR(ｿ.鉱さい!D30&gt;0,ｿ.鉱さい!D30&lt;0),ｿ.鉱さい!D30,IF(U$19&gt;0,"0",0))</f>
        <v>0</v>
      </c>
      <c r="V15" s="325">
        <f>IF(OR(ﾀ.がれき類!D30&gt;0,ﾀ.がれき類!D30&lt;0),ﾀ.がれき類!D30,IF(V$19&gt;0,"0",0))</f>
        <v>7490.1</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361.5</v>
      </c>
      <c r="AA15" s="327">
        <f t="shared" si="0"/>
        <v>7926.1</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13.2</v>
      </c>
      <c r="M16" s="325">
        <f>IF(OR(ｷ.紙くず!D31&gt;0,ｷ.紙くず!D31&lt;0),ｷ.紙くず!D31,IF(M$19&gt;0,"0",0))</f>
        <v>0</v>
      </c>
      <c r="N16" s="325">
        <f>IF(OR(ｸ.木くず!D31&gt;0,ｸ.木くず!D31&lt;0),ｸ.木くず!D31,IF(N$19&gt;0,"0",0))</f>
        <v>33.6</v>
      </c>
      <c r="O16" s="325">
        <f>IF(OR(ｹ.繊維くず!D31&gt;0,ｹ.繊維くず!D31&lt;0),ｹ.繊維くず!D31,IF(O$19&gt;0,"0",0))</f>
        <v>1</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32</v>
      </c>
      <c r="U16" s="325">
        <f>IF(OR(ｿ.鉱さい!D31&gt;0,ｿ.鉱さい!D31&lt;0),ｿ.鉱さい!D31,IF(U$19&gt;0,"0",0))</f>
        <v>0</v>
      </c>
      <c r="V16" s="325">
        <f>IF(OR(ﾀ.がれき類!D31&gt;0,ﾀ.がれき類!D31&lt;0),ﾀ.がれき類!D31,IF(V$19&gt;0,"0",0))</f>
        <v>20307.5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242.7</v>
      </c>
      <c r="AA16" s="327">
        <f t="shared" si="0"/>
        <v>20630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606</v>
      </c>
      <c r="W19" s="331">
        <f t="shared" si="1"/>
        <v>0</v>
      </c>
      <c r="X19" s="331">
        <f t="shared" si="1"/>
        <v>0</v>
      </c>
      <c r="Y19" s="331">
        <f t="shared" si="1"/>
        <v>0</v>
      </c>
      <c r="Z19" s="332">
        <f t="shared" si="1"/>
        <v>33.9</v>
      </c>
      <c r="AA19" s="333">
        <f t="shared" ref="AA19:AA25" si="2">SUM(G19:Z19)</f>
        <v>639.9</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606</v>
      </c>
      <c r="W41" s="367">
        <f t="shared" si="8"/>
        <v>0</v>
      </c>
      <c r="X41" s="367">
        <f t="shared" si="8"/>
        <v>0</v>
      </c>
      <c r="Y41" s="367">
        <f t="shared" si="8"/>
        <v>0</v>
      </c>
      <c r="Z41" s="368">
        <f t="shared" si="8"/>
        <v>33.9</v>
      </c>
      <c r="AA41" s="369">
        <f t="shared" si="4"/>
        <v>639.9</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606</v>
      </c>
      <c r="W42" s="358">
        <f t="shared" si="9"/>
        <v>0</v>
      </c>
      <c r="X42" s="358">
        <f t="shared" si="9"/>
        <v>0</v>
      </c>
      <c r="Y42" s="358">
        <f t="shared" si="9"/>
        <v>0</v>
      </c>
      <c r="Z42" s="359">
        <f t="shared" si="9"/>
        <v>33.9</v>
      </c>
      <c r="AA42" s="360">
        <f t="shared" si="4"/>
        <v>639.9</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606</v>
      </c>
      <c r="W43" s="361">
        <f>+ﾁ.動物のふん尿!$AA$28</f>
        <v>0</v>
      </c>
      <c r="X43" s="361">
        <f>+ﾂ.動物の死体!$AA$28</f>
        <v>0</v>
      </c>
      <c r="Y43" s="361">
        <f>+ﾃ.ばいじん!$AA$28</f>
        <v>0</v>
      </c>
      <c r="Z43" s="362">
        <f>+ﾄ.混合廃棄物その他!$AA$28</f>
        <v>22.7</v>
      </c>
      <c r="AA43" s="363">
        <f t="shared" si="4"/>
        <v>628.70000000000005</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11.2</v>
      </c>
      <c r="AA44" s="363">
        <f t="shared" si="4"/>
        <v>11.2</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606</v>
      </c>
      <c r="W47" s="370">
        <f>+ﾁ.動物のふん尿!$AL$27</f>
        <v>0</v>
      </c>
      <c r="X47" s="370">
        <f>+ﾂ.動物の死体!$AL$27</f>
        <v>0</v>
      </c>
      <c r="Y47" s="370">
        <f>+ﾃ.ばいじん!$AL$27</f>
        <v>0</v>
      </c>
      <c r="Z47" s="371">
        <f>+ﾄ.混合廃棄物その他!$AL$27</f>
        <v>33.9</v>
      </c>
      <c r="AA47" s="372">
        <f t="shared" si="4"/>
        <v>639.9</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420</v>
      </c>
      <c r="W48" s="373">
        <f>+ﾁ.動物のふん尿!$AL$30</f>
        <v>0</v>
      </c>
      <c r="X48" s="373">
        <f>+ﾂ.動物の死体!$AL$30</f>
        <v>0</v>
      </c>
      <c r="Y48" s="373">
        <f>+ﾃ.ばいじん!$AL$30</f>
        <v>0</v>
      </c>
      <c r="Z48" s="374">
        <f>+ﾄ.混合廃棄物その他!$AL$30</f>
        <v>33.9</v>
      </c>
      <c r="AA48" s="375">
        <f t="shared" si="4"/>
        <v>453.9</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606</v>
      </c>
      <c r="W49" s="422">
        <f>+ﾁ.動物のふん尿!$AS$24</f>
        <v>0</v>
      </c>
      <c r="X49" s="422">
        <f>+ﾂ.動物の死体!$AS$24</f>
        <v>0</v>
      </c>
      <c r="Y49" s="422">
        <f>+ﾃ.ばいじん!$AS$24</f>
        <v>0</v>
      </c>
      <c r="Z49" s="423">
        <f>+ﾄ.混合廃棄物その他!$AS$24</f>
        <v>22.7</v>
      </c>
      <c r="AA49" s="424">
        <f t="shared" si="4"/>
        <v>628.70000000000005</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19.8</v>
      </c>
      <c r="M63" s="406">
        <f t="shared" si="10"/>
        <v>0</v>
      </c>
      <c r="N63" s="406">
        <f t="shared" si="10"/>
        <v>33.6</v>
      </c>
      <c r="O63" s="406">
        <f t="shared" si="10"/>
        <v>1</v>
      </c>
      <c r="P63" s="406">
        <f t="shared" si="10"/>
        <v>0</v>
      </c>
      <c r="Q63" s="406">
        <f t="shared" si="10"/>
        <v>0</v>
      </c>
      <c r="R63" s="406">
        <f t="shared" si="10"/>
        <v>0</v>
      </c>
      <c r="S63" s="406">
        <f t="shared" si="10"/>
        <v>0</v>
      </c>
      <c r="T63" s="406">
        <f t="shared" si="10"/>
        <v>80.599999999999994</v>
      </c>
      <c r="U63" s="406">
        <f t="shared" si="10"/>
        <v>0</v>
      </c>
      <c r="V63" s="406">
        <f t="shared" si="10"/>
        <v>21146.6</v>
      </c>
      <c r="W63" s="406">
        <f t="shared" si="10"/>
        <v>0</v>
      </c>
      <c r="X63" s="406">
        <f t="shared" si="10"/>
        <v>0</v>
      </c>
      <c r="Y63" s="406">
        <f t="shared" si="10"/>
        <v>0</v>
      </c>
      <c r="Z63" s="406">
        <f t="shared" si="10"/>
        <v>396</v>
      </c>
      <c r="AA63" s="407">
        <f>+AA9+AA19+AA20</f>
        <v>21677.599999999999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45838</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東京都港区芝2丁目5-6 
芝256スクエアビル5階</v>
      </c>
      <c r="K16" s="746"/>
      <c r="L16" s="747"/>
      <c r="M16" s="747"/>
      <c r="N16" s="747"/>
      <c r="O16" s="748"/>
    </row>
    <row r="17" spans="1:15" ht="26.25" customHeight="1">
      <c r="C17" s="78"/>
      <c r="H17" s="23" t="s">
        <v>7</v>
      </c>
      <c r="I17" s="23"/>
      <c r="J17" s="746" t="str">
        <f>+表紙!J40</f>
        <v>株式会社都市テクノ 
代表取締役 島村　智之</v>
      </c>
      <c r="K17" s="746"/>
      <c r="L17" s="747"/>
      <c r="M17" s="747"/>
      <c r="N17" s="747"/>
      <c r="O17" s="748"/>
    </row>
    <row r="18" spans="1:15">
      <c r="C18" s="78"/>
      <c r="J18" s="21" t="s">
        <v>8</v>
      </c>
      <c r="O18" s="79"/>
    </row>
    <row r="19" spans="1:15">
      <c r="C19" s="78"/>
      <c r="J19" s="24" t="s">
        <v>9</v>
      </c>
      <c r="K19" s="24"/>
      <c r="L19" s="759" t="str">
        <f>IF(+表紙!L42="","",+表紙!L42)</f>
        <v>03-5446-1388</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株式会社都市テクノの解体工事現場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2856</v>
      </c>
      <c r="N25" s="783"/>
      <c r="O25" s="784"/>
    </row>
    <row r="26" spans="1:15" ht="18" customHeight="1">
      <c r="C26" s="493" t="s">
        <v>11</v>
      </c>
      <c r="D26" s="494"/>
      <c r="E26" s="495"/>
      <c r="F26" s="769" t="str">
        <f>+表紙!F49</f>
        <v>横浜市内各所</v>
      </c>
      <c r="G26" s="770"/>
      <c r="H26" s="770"/>
      <c r="I26" s="770"/>
      <c r="J26" s="770"/>
      <c r="K26" s="770"/>
      <c r="L26" s="126" t="s">
        <v>172</v>
      </c>
      <c r="M26" s="222"/>
      <c r="N26" s="773" t="str">
        <f>IF(+表紙!N49="","",+表紙!N49)</f>
        <v>03-5446-1388</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解体工事業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2</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21037.699999999997</v>
      </c>
      <c r="I40" s="240" t="s">
        <v>4</v>
      </c>
      <c r="J40" s="473" t="s">
        <v>324</v>
      </c>
      <c r="K40" s="474"/>
      <c r="L40" s="475"/>
      <c r="M40" s="786">
        <f>+表紙!M63</f>
        <v>21037.699999999997</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7926.1</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20630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4"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19.8</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19.8</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14.7</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13.2</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株式会社都市テクノの解体工事現場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33.6</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33.6</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5.6</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33.6</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ﾁ.動物のふん尿</vt:lpstr>
      <vt:lpstr>ﾀ.がれき類</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2025-06-27T10:58:26Z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