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13_ncr:1_{3DF9CD01-FCA3-48A9-8918-6476028DA0DE}" xr6:coauthVersionLast="47" xr6:coauthVersionMax="47" xr10:uidLastSave="{00000000-0000-0000-0000-000000000000}"/>
  <bookViews>
    <workbookView xWindow="-120" yWindow="-120" windowWidth="29040" windowHeight="1572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H29" i="80"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<sst xmlns="http://schemas.openxmlformats.org/spreadsheetml/2006/main" count="3305" uniqueCount="473">
  <si>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</si>
  <si>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</si>
  <si>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</si>
  <si>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</si>
  <si>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</si>
  <si>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</si>
  <si>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</si>
  <si>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</si>
  <si>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</si>
  <si>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</si>
  <si>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</si>
  <si>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</si>
  <si>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</si>
  <si>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</si>
  <si>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</si>
  <si>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</si>
  <si>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</si>
  <si>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</si>
  <si>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</si>
  <si>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</si>
  <si>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</si>
  <si>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</si>
  <si>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</si>
  <si>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</si>
  <si>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</si>
  <si>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</si>
  <si>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</si>
  <si>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</si>
  <si>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</si>
  <si>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</si>
  <si>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</si>
  <si>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</si>
  <si>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</si>
  <si>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</si>
  <si>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</si>
  <si>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</si>
  <si>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</si>
  <si>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</si>
  <si>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</si>
  <si>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</si>
  <si>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</si>
  <si>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</si>
  <si>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</si>
  <si>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</si>
  <si>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</si>
  <si>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</si>
  <si>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</si>
  <si>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</si>
  <si>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</si>
  <si>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</si>
  <si>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</si>
  <si>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</si>
  <si>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</si>
  <si>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</si>
  <si>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</si>
  <si>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</si>
  <si>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</si>
  <si>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</si>
  <si>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</si>
  <si>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</si>
  <si>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</si>
  <si>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</si>
  <si>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</si>
  <si>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</si>
  <si>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</si>
  <si>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</si>
  <si>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</si>
  <si>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</si>
  <si>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</si>
  <si>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</si>
  <si>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</si>
  <si>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</si>
  <si>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</si>
  <si>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</si>
  <si>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</si>
  <si>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</si>
  <si>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</si>
  <si>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</si>
  <si>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</si>
  <si>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</si>
  <si>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</si>
  <si>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</si>
  <si>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</si>
  <si>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</si>
  <si>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</si>
  <si>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</si>
  <si>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</si>
  <si>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</si>
  <si>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</si>
  <si>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</si>
  <si>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</si>
  <si>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</si>
  <si>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</si>
  <si>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</si>
  <si>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</si>
  <si>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</si>
  <si>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</si>
  <si>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</si>
  <si>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</si>
  <si>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</si>
  <si>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</si>
  <si>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</si>
  <si>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</si>
  <si>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</si>
  <si>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</si>
  <si>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</si>
  <si>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</si>
  <si>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</si>
  <si>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</si>
  <si>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</si>
  <si>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</si>
  <si>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</si>
  <si>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</si>
  <si>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</si>
  <si>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</si>
  <si>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</si>
  <si>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</si>
  <si>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</si>
  <si>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</si>
  <si>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</si>
  <si>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</si>
  <si>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</si>
  <si>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</si>
  <si>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</si>
  <si>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</si>
  <si>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</si>
  <si>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</si>
  <si>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</si>
  <si>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</si>
  <si>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</si>
  <si>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</si>
  <si>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</si>
  <si>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</si>
  <si>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</si>
  <si>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</si>
  <si>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</si>
  <si>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</si>
  <si>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</si>
  <si>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</si>
  <si>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</si>
  <si>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</si>
  <si>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</si>
  <si>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</si>
  <si>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</si>
  <si>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</si>
  <si>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</si>
  <si>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</si>
  <si>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</si>
  <si>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</si>
  <si>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</si>
  <si>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</si>
  <si>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</si>
  <si>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</si>
  <si>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</si>
  <si>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</si>
  <si>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</si>
  <si>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</si>
  <si>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</si>
  <si>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</si>
  <si>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</si>
  <si>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</si>
  <si>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</si>
  <si>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</si>
  <si>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</si>
  <si>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</si>
  <si>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</si>
  <si>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</si>
  <si>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</si>
  <si>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</si>
  <si>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</si>
  <si>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</si>
  <si>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</si>
  <si>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</si>
  <si>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</si>
  <si>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</si>
  <si>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</si>
  <si>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</si>
  <si>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</si>
  <si>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</si>
  <si>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</si>
  <si>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</si>
  <si>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</si>
  <si>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</si>
  <si>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</si>
  <si>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</si>
  <si>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</si>
  <si>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</si>
  <si>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</si>
  <si>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</si>
  <si>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</si>
  <si>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</si>
  <si>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</si>
  <si>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</si>
  <si>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</si>
  <si>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</si>
  <si>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</si>
  <si>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</si>
  <si>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</si>
  <si>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</si>
  <si>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</si>
  <si>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</si>
  <si>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</si>
  <si>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</si>
  <si>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</si>
  <si>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</si>
  <si>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</si>
  <si>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</si>
  <si>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</si>
  <si>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</si>
  <si>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</si>
  <si>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</si>
  <si>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</si>
  <si>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</si>
  <si>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</si>
  <si>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</si>
  <si>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</si>
  <si>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</si>
  <si>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</si>
  <si>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</si>
  <si>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</si>
  <si>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</si>
  <si>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</si>
  <si>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</si>
  <si>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</si>
  <si>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</si>
  <si>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</si>
  <si>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</si>
  <si>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</si>
  <si>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</si>
  <si>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</si>
  <si>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</si>
  <si>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</si>
  <si>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</si>
  <si>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</si>
  <si>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</si>
  <si>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</si>
  <si>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</si>
  <si>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</si>
  <si>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</si>
  <si>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</si>
  <si>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</si>
  <si>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</si>
  <si>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</si>
  <si>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</si>
  <si>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</si>
  <si>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</si>
  <si>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</si>
  <si>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</si>
  <si>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</si>
  <si>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</si>
  <si>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</si>
  <si>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</si>
  <si>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</si>
  <si>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</si>
  <si>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</si>
  <si>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</si>
  <si>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</si>
  <si>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</si>
  <si>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</si>
  <si>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</si>
  <si>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</si>
  <si>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</si>
  <si>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</si>
  <si>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</si>
  <si>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</si>
  <si>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</si>
  <si>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</si>
  <si>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</si>
  <si>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</si>
  <si>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</si>
  <si>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</si>
  <si>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</si>
  <si>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</si>
  <si>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</si>
  <si>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</si>
  <si>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</si>
  <si>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</si>
  <si>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</si>
  <si>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</si>
  <si>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</si>
  <si>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</si>
  <si>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</si>
  <si>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</si>
  <si>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</si>
  <si>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</si>
  <si>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</si>
  <si>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</si>
  <si>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</si>
  <si>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</si>
  <si>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</si>
  <si>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</si>
  <si>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</si>
  <si>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</si>
  <si>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</si>
  <si>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</si>
  <si>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</si>
  <si>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</si>
  <si>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</si>
  <si>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</si>
  <si>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</si>
  <si>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</si>
  <si>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</si>
  <si>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</si>
  <si>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</si>
  <si>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</si>
  <si>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</si>
  <si>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</si>
  <si>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</si>
  <si>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</si>
  <si>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</si>
  <si>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</si>
  <si>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</si>
  <si>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</si>
  <si>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</si>
  <si>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</si>
  <si>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</si>
  <si>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</si>
  <si>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</si>
  <si>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</si>
  <si>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</si>
  <si>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</si>
  <si>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</si>
  <si>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</si>
  <si>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</si>
  <si>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</si>
  <si>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</si>
  <si>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</si>
  <si>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</si>
  <si>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</si>
  <si>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</si>
  <si>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</si>
  <si>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</si>
  <si>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</si>
  <si>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</si>
  <si>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</si>
  <si>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</si>
  <si>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</si>
  <si>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</si>
  <si>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</si>
  <si>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</si>
  <si>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</si>
  <si>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</si>
  <si>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</si>
  <si>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</si>
  <si>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</si>
  <si>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</si>
  <si>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</si>
  <si>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</si>
  <si>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</si>
  <si>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</si>
  <si>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</si>
  <si>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</si>
  <si>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</si>
  <si>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</si>
  <si>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</si>
  <si>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</si>
  <si>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</si>
  <si>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</si>
  <si>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</si>
  <si>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</si>
  <si>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</si>
  <si>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</si>
  <si>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</si>
  <si>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</si>
  <si>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</si>
  <si>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</si>
  <si>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</si>
  <si>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</si>
  <si>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</si>
  <si>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</si>
  <si>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</si>
  <si>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</si>
  <si>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</si>
  <si>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</si>
  <si>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</si>
  <si>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</si>
  <si>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</si>
  <si>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</si>
  <si>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</si>
  <si>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</si>
  <si>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</si>
  <si>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</si>
  <si>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</si>
  <si>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</si>
  <si>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</si>
  <si>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</si>
  <si>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</si>
  <si>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</si>
  <si>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</si>
  <si>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</si>
  <si>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</si>
  <si>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</si>
  <si>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</si>
  <si>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</si>
  <si>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</si>
  <si>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</si>
  <si>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</si>
  <si>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</si>
  <si>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</si>
  <si>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</si>
  <si>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</si>
  <si>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</si>
  <si>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</si>
  <si>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</si>
  <si>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</si>
  <si>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</si>
  <si>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</si>
  <si>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</si>
  <si>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</si>
  <si>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</si>
  <si>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</si>
  <si>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</si>
  <si>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</si>
  <si>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</si>
  <si>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</si>
  <si>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</si>
  <si>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</si>
  <si>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</si>
  <si>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</si>
  <si>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</si>
  <si>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</si>
  <si>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</si>
  <si>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</si>
  <si>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</si>
  <si>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</si>
  <si>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</si>
  <si>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</si>
  <si>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</si>
  <si>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</si>
  <si>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</si>
  <si>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</si>
  <si>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</si>
  <si>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</si>
  <si>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</si>
  <si>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</si>
  <si>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</si>
  <si>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</si>
  <si>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</si>
  <si>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</si>
  <si>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</si>
  <si>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</si>
  <si>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</si>
  <si>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</si>
  <si>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</si>
  <si>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</si>
  <si>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</si>
  <si>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</si>
  <si>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</si>
  <si>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</si>
  <si>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</si>
  <si>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</si>
  <si>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</si>
  <si>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</si>
  <si>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</si>
  <si>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</si>
  <si>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</si>
  <si>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</si>
  <si>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</si>
  <si>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</si>
  <si>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</si>
  <si>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</si>
  <si>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</si>
  <si>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</si>
  <si>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</si>
  <si>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７年  ６ 月 1  日</t>
    <phoneticPr fontId="3"/>
  </si>
  <si>
    <t>横浜市神奈川区栄町1番地1
　　　　　ＫＤＸ横浜ビル７Ｆ</t>
    <phoneticPr fontId="3"/>
  </si>
  <si>
    <t>首都高メンテナンス神奈川株式会社
　　　　　代表取締役社長　岡田　知朗</t>
    <rPh sb="30" eb="32">
      <t>オカダ</t>
    </rPh>
    <rPh sb="33" eb="35">
      <t>トモロウ</t>
    </rPh>
    <phoneticPr fontId="3"/>
  </si>
  <si>
    <t>045-453-9041</t>
    <phoneticPr fontId="3"/>
  </si>
  <si>
    <t>首都高メンテナンス神奈川㈱  生麦事業所</t>
    <phoneticPr fontId="3"/>
  </si>
  <si>
    <t>〒230-0052 横浜市鶴見区生麦２丁目３番地</t>
    <phoneticPr fontId="3"/>
  </si>
  <si>
    <t>045-505-0841</t>
    <phoneticPr fontId="3"/>
  </si>
  <si>
    <t>首都高速道路の構造物の維持補修、
  改築等の工事</t>
    <phoneticPr fontId="3"/>
  </si>
  <si>
    <t>90人</t>
    <rPh sb="2" eb="3">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</si>
</sst>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17" zoomScaleNormal="100" zoomScaleSheetLayoutView="100" workbookViewId="0">
      <selection activeCell="J39" sqref="J39:O39"/>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463</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464</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465</v>
      </c>
      <c r="K39" s="480"/>
      <c r="L39" s="481"/>
      <c r="M39" s="481"/>
      <c r="N39" s="481"/>
      <c r="O39" s="482"/>
      <c r="Q39" s="20"/>
      <c r="R39" s="20"/>
    </row>
    <row r="40" spans="1:19" ht="26.25" customHeight="1">
      <c r="C40" s="78"/>
      <c r="H40" s="23" t="s">
        <v>7</v>
      </c>
      <c r="I40" s="23"/>
      <c r="J40" s="480" t="s">
        <v>466</v>
      </c>
      <c r="K40" s="480"/>
      <c r="L40" s="481"/>
      <c r="M40" s="481"/>
      <c r="N40" s="481"/>
      <c r="O40" s="482"/>
    </row>
    <row r="41" spans="1:19">
      <c r="C41" s="78"/>
      <c r="J41" s="21" t="s">
        <v>8</v>
      </c>
      <c r="O41" s="79"/>
    </row>
    <row r="42" spans="1:19">
      <c r="C42" s="78"/>
      <c r="J42" s="24" t="s">
        <v>9</v>
      </c>
      <c r="K42" s="24"/>
      <c r="L42" s="483" t="s">
        <v>467</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468</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2855</v>
      </c>
      <c r="N48" s="507"/>
      <c r="O48" s="508"/>
    </row>
    <row r="49" spans="3:21" ht="18" customHeight="1">
      <c r="C49" s="457" t="s">
        <v>11</v>
      </c>
      <c r="D49" s="489"/>
      <c r="E49" s="490"/>
      <c r="F49" s="476" t="s">
        <v>469</v>
      </c>
      <c r="G49" s="477"/>
      <c r="H49" s="477"/>
      <c r="I49" s="477"/>
      <c r="J49" s="477"/>
      <c r="K49" s="477"/>
      <c r="L49" s="126" t="s">
        <v>172</v>
      </c>
      <c r="M49" s="386"/>
      <c r="N49" s="509" t="s">
        <v>470</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471</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5436</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t="s">
        <v>472</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2231</v>
      </c>
      <c r="I63" s="240" t="s">
        <v>4</v>
      </c>
      <c r="J63" s="525" t="s">
        <v>324</v>
      </c>
      <c r="K63" s="526"/>
      <c r="L63" s="527"/>
      <c r="M63" s="523">
        <f>+別紙!AA14</f>
        <v>2231</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2231</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1991</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首都高メンテナンス神奈川㈱  生麦事業所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首都高メンテナンス神奈川㈱  生麦事業所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首都高メンテナンス神奈川㈱  生麦事業所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首都高メンテナンス神奈川㈱  生麦事業所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首都高メンテナンス神奈川㈱  生麦事業所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首都高メンテナンス神奈川㈱  生麦事業所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首都高メンテナンス神奈川㈱  生麦事業所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7" zoomScaleNormal="100" workbookViewId="0">
      <selection activeCell="B30" sqref="B30:C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首都高メンテナンス神奈川㈱  生麦事業所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2771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1983</v>
      </c>
      <c r="E24" s="584"/>
      <c r="F24" s="584"/>
      <c r="G24" s="194" t="s">
        <v>198</v>
      </c>
      <c r="H24" s="573">
        <f>+F12</f>
        <v>2771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2771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2771</v>
      </c>
      <c r="Q27" s="633"/>
      <c r="R27" s="633"/>
      <c r="S27" s="633"/>
      <c r="T27" s="44" t="s">
        <v>38</v>
      </c>
      <c r="U27" s="64"/>
      <c r="V27" s="64"/>
      <c r="Y27" s="62" t="s">
        <v>39</v>
      </c>
      <c r="Z27" s="65"/>
      <c r="AH27" s="53"/>
      <c r="AI27" s="53"/>
      <c r="AJ27" s="53"/>
      <c r="AK27" s="53"/>
      <c r="AL27" s="603">
        <f>+AH18+P27</f>
        <v>2771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2771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1983</v>
      </c>
      <c r="E29" s="584"/>
      <c r="F29" s="584"/>
      <c r="G29" s="194" t="s">
        <v>198</v>
      </c>
      <c r="H29" s="573">
        <f>+AL27</f>
        <v>2771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1983</v>
      </c>
      <c r="E30" s="584"/>
      <c r="F30" s="584"/>
      <c r="G30" s="194" t="s">
        <v>198</v>
      </c>
      <c r="H30" s="573">
        <f>+AL30</f>
        <v>0</v>
      </c>
      <c r="I30" s="574"/>
      <c r="J30" s="194" t="s">
        <v>198</v>
      </c>
      <c r="M30" s="582"/>
      <c r="P30" s="56"/>
      <c r="R30" s="587">
        <f>+ROUND(AA28,1)+ROUND(AA29,1)+ROUND(AA30,1)</f>
        <v>2771</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1983</v>
      </c>
      <c r="E31" s="584"/>
      <c r="F31" s="584"/>
      <c r="G31" s="194" t="s">
        <v>198</v>
      </c>
      <c r="H31" s="573">
        <f>+AS24</f>
        <v>2771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首都高メンテナンス神奈川㈱  生麦事業所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首都高メンテナンス神奈川㈱  生麦事業所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首都高メンテナンス神奈川㈱  生麦事業所</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首都高メンテナンス神奈川㈱  生麦事業所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5" zoomScaleNormal="100" workbookViewId="0">
      <selection activeCell="H24" sqref="H24:I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首都高メンテナンス神奈川㈱  生麦事業所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264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240</v>
      </c>
      <c r="E24" s="584"/>
      <c r="F24" s="584"/>
      <c r="G24" s="194" t="s">
        <v>198</v>
      </c>
      <c r="H24" s="573">
        <f>+F12</f>
        <v>264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264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264</v>
      </c>
      <c r="Q27" s="633"/>
      <c r="R27" s="633"/>
      <c r="S27" s="633"/>
      <c r="T27" s="44" t="s">
        <v>38</v>
      </c>
      <c r="U27" s="64"/>
      <c r="V27" s="64"/>
      <c r="Y27" s="62" t="s">
        <v>39</v>
      </c>
      <c r="Z27" s="65"/>
      <c r="AH27" s="53"/>
      <c r="AI27" s="53"/>
      <c r="AJ27" s="53"/>
      <c r="AK27" s="53"/>
      <c r="AL27" s="603">
        <f>+AH18+P27</f>
        <v>264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264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240</v>
      </c>
      <c r="E29" s="584"/>
      <c r="F29" s="584"/>
      <c r="G29" s="194" t="s">
        <v>198</v>
      </c>
      <c r="H29" s="573">
        <f>+AL27</f>
        <v>264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240</v>
      </c>
      <c r="E30" s="584"/>
      <c r="F30" s="584"/>
      <c r="G30" s="194" t="s">
        <v>198</v>
      </c>
      <c r="H30" s="573">
        <f>+AL30</f>
        <v>264</v>
      </c>
      <c r="I30" s="574"/>
      <c r="J30" s="194" t="s">
        <v>198</v>
      </c>
      <c r="M30" s="582"/>
      <c r="P30" s="56"/>
      <c r="R30" s="587">
        <f>+ROUND(AA28,1)+ROUND(AA29,1)+ROUND(AA30,1)</f>
        <v>264</v>
      </c>
      <c r="S30" s="633"/>
      <c r="T30" s="633"/>
      <c r="U30" s="633"/>
      <c r="V30" s="44" t="s">
        <v>16</v>
      </c>
      <c r="Y30" s="588" t="s">
        <v>186</v>
      </c>
      <c r="Z30" s="589"/>
      <c r="AA30" s="629"/>
      <c r="AB30" s="630"/>
      <c r="AC30" s="630"/>
      <c r="AD30" s="630"/>
      <c r="AE30" s="630"/>
      <c r="AF30" s="44" t="s">
        <v>13</v>
      </c>
      <c r="AL30" s="606">
        <v>264</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264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election activeCell="R23" sqref="R23"/>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首都高メンテナンス神奈川㈱  生麦事業所</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4.4000000000000004</v>
      </c>
      <c r="I9" s="319">
        <f>IF(OR(ｳ.廃油!D24&gt;0,ｳ.廃油!D24&lt;0),ｳ.廃油!D24,IF(I$19&gt;0,"0",0))</f>
        <v>1.1000000000000001</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2.5</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1983</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240</v>
      </c>
      <c r="AA9" s="321">
        <f>IF(SUM(G9:Z9)&gt;0,SUM(G9:Z9),IF(AA$19&gt;0,"0",0))</f>
        <v>2231</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t="str">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t="str">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t="str">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t="str">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4.4000000000000004</v>
      </c>
      <c r="I14" s="325">
        <f>IF(OR(ｳ.廃油!D29&gt;0,ｳ.廃油!D29&lt;0),ｳ.廃油!D29,IF(I$19&gt;0,"0",0))</f>
        <v>1.1000000000000001</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2.5</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1983</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240</v>
      </c>
      <c r="AA14" s="327">
        <f t="shared" si="0"/>
        <v>2231</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4.4000000000000004</v>
      </c>
      <c r="I15" s="325">
        <f>IF(OR(ｳ.廃油!D30&gt;0,ｳ.廃油!D30&lt;0),ｳ.廃油!D30,IF(I$19&gt;0,"0",0))</f>
        <v>1.1000000000000001</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2.5</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1983</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240</v>
      </c>
      <c r="AA15" s="327">
        <f t="shared" si="0"/>
        <v>2231</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4.4000000000000004</v>
      </c>
      <c r="I16" s="325">
        <f>IF(OR(ｳ.廃油!D31&gt;0,ｳ.廃油!D31&lt;0),ｳ.廃油!D31,IF(I$19&gt;0,"0",0))</f>
        <v>1.1000000000000001</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2.5</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1983</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f t="shared" si="0"/>
        <v>1991</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t="str">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t="str">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5.4</v>
      </c>
      <c r="I19" s="331">
        <f t="shared" si="1"/>
        <v>1.1000000000000001</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2771</v>
      </c>
      <c r="W19" s="331">
        <f t="shared" si="1"/>
        <v>0</v>
      </c>
      <c r="X19" s="331">
        <f t="shared" si="1"/>
        <v>0</v>
      </c>
      <c r="Y19" s="331">
        <f t="shared" si="1"/>
        <v>0</v>
      </c>
      <c r="Z19" s="332">
        <f t="shared" si="1"/>
        <v>264</v>
      </c>
      <c r="AA19" s="333">
        <f t="shared" ref="AA19:AA25" si="2">SUM(G19:Z19)</f>
        <v>3041.5</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5.4</v>
      </c>
      <c r="I41" s="367">
        <f t="shared" si="8"/>
        <v>1.1000000000000001</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2771</v>
      </c>
      <c r="W41" s="367">
        <f t="shared" si="8"/>
        <v>0</v>
      </c>
      <c r="X41" s="367">
        <f t="shared" si="8"/>
        <v>0</v>
      </c>
      <c r="Y41" s="367">
        <f t="shared" si="8"/>
        <v>0</v>
      </c>
      <c r="Z41" s="368">
        <f t="shared" si="8"/>
        <v>264</v>
      </c>
      <c r="AA41" s="369">
        <f t="shared" si="4"/>
        <v>3041.5</v>
      </c>
    </row>
    <row r="42" spans="2:27" ht="20.45" customHeight="1">
      <c r="B42" s="167"/>
      <c r="C42" s="721"/>
      <c r="D42" s="207"/>
      <c r="E42" s="205" t="s">
        <v>262</v>
      </c>
      <c r="F42" s="383"/>
      <c r="G42" s="358">
        <f t="shared" ref="G42:Z42" si="9">SUM(G43:G45)</f>
        <v>0</v>
      </c>
      <c r="H42" s="358">
        <f t="shared" si="9"/>
        <v>5.4</v>
      </c>
      <c r="I42" s="358">
        <f t="shared" si="9"/>
        <v>1.1000000000000001</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2771</v>
      </c>
      <c r="W42" s="358">
        <f t="shared" si="9"/>
        <v>0</v>
      </c>
      <c r="X42" s="358">
        <f t="shared" si="9"/>
        <v>0</v>
      </c>
      <c r="Y42" s="358">
        <f t="shared" si="9"/>
        <v>0</v>
      </c>
      <c r="Z42" s="359">
        <f t="shared" si="9"/>
        <v>264</v>
      </c>
      <c r="AA42" s="360">
        <f t="shared" si="4"/>
        <v>3041.5</v>
      </c>
    </row>
    <row r="43" spans="2:27" ht="20.45" customHeight="1">
      <c r="B43" s="167"/>
      <c r="C43" s="721"/>
      <c r="D43" s="208"/>
      <c r="E43" s="203"/>
      <c r="F43" s="201" t="s">
        <v>235</v>
      </c>
      <c r="G43" s="361">
        <f>+ｱ.燃え殻!$AA$28</f>
        <v>0</v>
      </c>
      <c r="H43" s="361">
        <f>+ｲ.汚泥!$AA$28</f>
        <v>5.4</v>
      </c>
      <c r="I43" s="361">
        <f>+ｳ.廃油!$AA$28</f>
        <v>1.1000000000000001</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2771</v>
      </c>
      <c r="W43" s="361">
        <f>+ﾁ.動物のふん尿!$AA$28</f>
        <v>0</v>
      </c>
      <c r="X43" s="361">
        <f>+ﾂ.動物の死体!$AA$28</f>
        <v>0</v>
      </c>
      <c r="Y43" s="361">
        <f>+ﾃ.ばいじん!$AA$28</f>
        <v>0</v>
      </c>
      <c r="Z43" s="362">
        <f>+ﾄ.混合廃棄物その他!$AA$28</f>
        <v>264</v>
      </c>
      <c r="AA43" s="363">
        <f t="shared" si="4"/>
        <v>3041.5</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5.4</v>
      </c>
      <c r="I47" s="370">
        <f>+ｳ.廃油!$AL$27</f>
        <v>1.1000000000000001</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2771</v>
      </c>
      <c r="W47" s="370">
        <f>+ﾁ.動物のふん尿!$AL$27</f>
        <v>0</v>
      </c>
      <c r="X47" s="370">
        <f>+ﾂ.動物の死体!$AL$27</f>
        <v>0</v>
      </c>
      <c r="Y47" s="370">
        <f>+ﾃ.ばいじん!$AL$27</f>
        <v>0</v>
      </c>
      <c r="Z47" s="371">
        <f>+ﾄ.混合廃棄物その他!$AL$27</f>
        <v>264</v>
      </c>
      <c r="AA47" s="372">
        <f t="shared" si="4"/>
        <v>3041.5</v>
      </c>
    </row>
    <row r="48" spans="2:27" ht="20.45" customHeight="1">
      <c r="B48" s="167"/>
      <c r="C48" s="173"/>
      <c r="D48" s="172" t="s">
        <v>188</v>
      </c>
      <c r="E48" s="703" t="s">
        <v>238</v>
      </c>
      <c r="F48" s="704"/>
      <c r="G48" s="373">
        <f>+ｱ.燃え殻!$AL$30</f>
        <v>0</v>
      </c>
      <c r="H48" s="373">
        <f>+ｲ.汚泥!$AL$30</f>
        <v>5.4</v>
      </c>
      <c r="I48" s="373">
        <f>+ｳ.廃油!$AL$30</f>
        <v>1.1000000000000001</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264</v>
      </c>
      <c r="AA48" s="375">
        <f t="shared" si="4"/>
        <v>270.5</v>
      </c>
    </row>
    <row r="49" spans="2:27" ht="20.45" customHeight="1">
      <c r="B49" s="167"/>
      <c r="C49" s="173"/>
      <c r="D49" s="409" t="s">
        <v>190</v>
      </c>
      <c r="E49" s="713" t="s">
        <v>239</v>
      </c>
      <c r="F49" s="714"/>
      <c r="G49" s="422">
        <f>+ｱ.燃え殻!$AS$24</f>
        <v>0</v>
      </c>
      <c r="H49" s="422">
        <f>+ｲ.汚泥!$AS$24</f>
        <v>5.4</v>
      </c>
      <c r="I49" s="422">
        <f>+ｳ.廃油!$AS$24</f>
        <v>1.1000000000000001</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2771</v>
      </c>
      <c r="W49" s="422">
        <f>+ﾁ.動物のふん尿!$AS$24</f>
        <v>0</v>
      </c>
      <c r="X49" s="422">
        <f>+ﾂ.動物の死体!$AS$24</f>
        <v>0</v>
      </c>
      <c r="Y49" s="422">
        <f>+ﾃ.ばいじん!$AS$24</f>
        <v>0</v>
      </c>
      <c r="Z49" s="423">
        <f>+ﾄ.混合廃棄物その他!$AS$24</f>
        <v>264</v>
      </c>
      <c r="AA49" s="424">
        <f t="shared" si="4"/>
        <v>3041.5</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9.8000000000000007</v>
      </c>
      <c r="I63" s="406">
        <f t="shared" si="10"/>
        <v>2.2000000000000002</v>
      </c>
      <c r="J63" s="406">
        <f t="shared" si="10"/>
        <v>0</v>
      </c>
      <c r="K63" s="406">
        <f t="shared" si="10"/>
        <v>0</v>
      </c>
      <c r="L63" s="406">
        <f t="shared" si="10"/>
        <v>2.5</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4754</v>
      </c>
      <c r="W63" s="406">
        <f t="shared" si="10"/>
        <v>0</v>
      </c>
      <c r="X63" s="406">
        <f t="shared" si="10"/>
        <v>0</v>
      </c>
      <c r="Y63" s="406">
        <f t="shared" si="10"/>
        <v>0</v>
      </c>
      <c r="Z63" s="406">
        <f t="shared" si="10"/>
        <v>504</v>
      </c>
      <c r="AA63" s="407">
        <f>+AA9+AA19+AA20</f>
        <v>5272.5</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７年  ６ 月 1  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横浜市神奈川区栄町1番地1
　　　　　ＫＤＸ横浜ビル７Ｆ</v>
      </c>
      <c r="K16" s="780"/>
      <c r="L16" s="781"/>
      <c r="M16" s="781"/>
      <c r="N16" s="781"/>
      <c r="O16" s="782"/>
    </row>
    <row r="17" spans="1:15" ht="26.25" customHeight="1">
      <c r="C17" s="78"/>
      <c r="H17" s="23" t="s">
        <v>7</v>
      </c>
      <c r="I17" s="23"/>
      <c r="J17" s="780" t="str">
        <f>+表紙!J40</f>
        <v>首都高メンテナンス神奈川株式会社
　　　　　代表取締役社長　岡田　知朗</v>
      </c>
      <c r="K17" s="780"/>
      <c r="L17" s="781"/>
      <c r="M17" s="781"/>
      <c r="N17" s="781"/>
      <c r="O17" s="782"/>
    </row>
    <row r="18" spans="1:15">
      <c r="C18" s="78"/>
      <c r="J18" s="21" t="s">
        <v>8</v>
      </c>
      <c r="O18" s="79"/>
    </row>
    <row r="19" spans="1:15">
      <c r="C19" s="78"/>
      <c r="J19" s="24" t="s">
        <v>9</v>
      </c>
      <c r="K19" s="24"/>
      <c r="L19" s="746" t="str">
        <f>IF(+表紙!L42="","",+表紙!L42)</f>
        <v>045-453-9041</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首都高メンテナンス神奈川㈱  生麦事業所</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2855</v>
      </c>
      <c r="N25" s="770"/>
      <c r="O25" s="771"/>
    </row>
    <row r="26" spans="1:15" ht="18" customHeight="1">
      <c r="C26" s="457" t="s">
        <v>11</v>
      </c>
      <c r="D26" s="489"/>
      <c r="E26" s="490"/>
      <c r="F26" s="756" t="str">
        <f>+表紙!F49</f>
        <v>〒230-0052 横浜市鶴見区生麦２丁目３番地</v>
      </c>
      <c r="G26" s="757"/>
      <c r="H26" s="757"/>
      <c r="I26" s="757"/>
      <c r="J26" s="757"/>
      <c r="K26" s="757"/>
      <c r="L26" s="126" t="s">
        <v>172</v>
      </c>
      <c r="M26" s="222"/>
      <c r="N26" s="760" t="str">
        <f>IF(+表紙!N49="","",+表紙!N49)</f>
        <v>045-505-0841</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首都高速道路の構造物の維持補修、
  改築等の工事</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5436</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t="str">
        <f>+表紙!F59</f>
        <v>90人</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2231</v>
      </c>
      <c r="I40" s="240" t="s">
        <v>4</v>
      </c>
      <c r="J40" s="525" t="s">
        <v>324</v>
      </c>
      <c r="K40" s="526"/>
      <c r="L40" s="527"/>
      <c r="M40" s="741">
        <f>+表紙!M63</f>
        <v>2231</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2231</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1991</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4"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首都高メンテナンス神奈川㈱  生麦事業所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4.4000000000000004</v>
      </c>
      <c r="E24" s="584"/>
      <c r="F24" s="584"/>
      <c r="G24" s="194" t="s">
        <v>198</v>
      </c>
      <c r="H24" s="573">
        <f>+F12</f>
        <v>5.4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5.4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5.4</v>
      </c>
      <c r="Q27" s="633"/>
      <c r="R27" s="633"/>
      <c r="S27" s="633"/>
      <c r="T27" s="44" t="s">
        <v>38</v>
      </c>
      <c r="U27" s="64"/>
      <c r="V27" s="64"/>
      <c r="Y27" s="62" t="s">
        <v>39</v>
      </c>
      <c r="Z27" s="65"/>
      <c r="AH27" s="53"/>
      <c r="AI27" s="53"/>
      <c r="AJ27" s="53"/>
      <c r="AK27" s="53"/>
      <c r="AL27" s="603">
        <f>+AH18+P27</f>
        <v>5.4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5.4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4.4000000000000004</v>
      </c>
      <c r="E29" s="584"/>
      <c r="F29" s="584"/>
      <c r="G29" s="194" t="s">
        <v>198</v>
      </c>
      <c r="H29" s="573">
        <f>+AL27</f>
        <v>5.4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4.4000000000000004</v>
      </c>
      <c r="E30" s="584"/>
      <c r="F30" s="584"/>
      <c r="G30" s="194" t="s">
        <v>198</v>
      </c>
      <c r="H30" s="573">
        <f>+AL30</f>
        <v>5.4</v>
      </c>
      <c r="I30" s="574"/>
      <c r="J30" s="194" t="s">
        <v>198</v>
      </c>
      <c r="M30" s="582"/>
      <c r="P30" s="56"/>
      <c r="R30" s="587">
        <f>+ROUND(AA28,1)+ROUND(AA29,1)+ROUND(AA30,1)</f>
        <v>5.4</v>
      </c>
      <c r="S30" s="633"/>
      <c r="T30" s="633"/>
      <c r="U30" s="633"/>
      <c r="V30" s="44" t="s">
        <v>16</v>
      </c>
      <c r="Y30" s="588" t="s">
        <v>186</v>
      </c>
      <c r="Z30" s="589"/>
      <c r="AA30" s="629"/>
      <c r="AB30" s="630"/>
      <c r="AC30" s="630"/>
      <c r="AD30" s="630"/>
      <c r="AE30" s="630"/>
      <c r="AF30" s="44" t="s">
        <v>13</v>
      </c>
      <c r="AL30" s="606">
        <v>5.4</v>
      </c>
      <c r="AM30" s="607"/>
      <c r="AN30" s="607"/>
      <c r="AO30" s="607"/>
      <c r="AP30" s="52" t="s">
        <v>13</v>
      </c>
      <c r="AS30" s="625"/>
      <c r="AT30" s="622"/>
      <c r="AU30" s="622"/>
      <c r="AV30" s="623"/>
      <c r="AW30" s="405"/>
    </row>
    <row r="31" spans="2:49" ht="27" customHeight="1" thickTop="1" thickBot="1">
      <c r="B31" s="560" t="s">
        <v>226</v>
      </c>
      <c r="C31" s="561"/>
      <c r="D31" s="584">
        <v>4.4000000000000004</v>
      </c>
      <c r="E31" s="584"/>
      <c r="F31" s="584"/>
      <c r="G31" s="194" t="s">
        <v>198</v>
      </c>
      <c r="H31" s="573">
        <f>+AS24</f>
        <v>5.4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4"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首都高メンテナンス神奈川㈱  生麦事業所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1.1000000000000001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1.1000000000000001</v>
      </c>
      <c r="E24" s="584"/>
      <c r="F24" s="584"/>
      <c r="G24" s="194" t="s">
        <v>198</v>
      </c>
      <c r="H24" s="573">
        <f>+F12</f>
        <v>1.1000000000000001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1.1000000000000001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1.1000000000000001</v>
      </c>
      <c r="Q27" s="633"/>
      <c r="R27" s="633"/>
      <c r="S27" s="633"/>
      <c r="T27" s="44" t="s">
        <v>38</v>
      </c>
      <c r="U27" s="64"/>
      <c r="V27" s="64"/>
      <c r="Y27" s="62" t="s">
        <v>39</v>
      </c>
      <c r="Z27" s="65"/>
      <c r="AH27" s="53"/>
      <c r="AI27" s="53"/>
      <c r="AJ27" s="53"/>
      <c r="AK27" s="53"/>
      <c r="AL27" s="603">
        <f>+AH18+P27</f>
        <v>1.1000000000000001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1.1000000000000001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1.1000000000000001</v>
      </c>
      <c r="E29" s="584"/>
      <c r="F29" s="584"/>
      <c r="G29" s="194" t="s">
        <v>198</v>
      </c>
      <c r="H29" s="573">
        <f>+AL27</f>
        <v>1.1000000000000001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1.1000000000000001</v>
      </c>
      <c r="E30" s="584"/>
      <c r="F30" s="584"/>
      <c r="G30" s="194" t="s">
        <v>198</v>
      </c>
      <c r="H30" s="573">
        <f>+AL30</f>
        <v>1.1000000000000001</v>
      </c>
      <c r="I30" s="574"/>
      <c r="J30" s="194" t="s">
        <v>198</v>
      </c>
      <c r="M30" s="582"/>
      <c r="P30" s="56"/>
      <c r="R30" s="587">
        <f>+ROUND(AA28,1)+ROUND(AA29,1)+ROUND(AA30,1)</f>
        <v>1.1000000000000001</v>
      </c>
      <c r="S30" s="633"/>
      <c r="T30" s="633"/>
      <c r="U30" s="633"/>
      <c r="V30" s="44" t="s">
        <v>16</v>
      </c>
      <c r="Y30" s="588" t="s">
        <v>186</v>
      </c>
      <c r="Z30" s="589"/>
      <c r="AA30" s="629"/>
      <c r="AB30" s="630"/>
      <c r="AC30" s="630"/>
      <c r="AD30" s="630"/>
      <c r="AE30" s="630"/>
      <c r="AF30" s="44" t="s">
        <v>13</v>
      </c>
      <c r="AL30" s="606">
        <v>1.1000000000000001</v>
      </c>
      <c r="AM30" s="607"/>
      <c r="AN30" s="607"/>
      <c r="AO30" s="607"/>
      <c r="AP30" s="52" t="s">
        <v>13</v>
      </c>
      <c r="AS30" s="625"/>
      <c r="AT30" s="622"/>
      <c r="AU30" s="622"/>
      <c r="AV30" s="623"/>
      <c r="AW30" s="405"/>
    </row>
    <row r="31" spans="2:49" ht="27" customHeight="1" thickTop="1" thickBot="1">
      <c r="B31" s="560" t="s">
        <v>226</v>
      </c>
      <c r="C31" s="561"/>
      <c r="D31" s="584">
        <v>1.1000000000000001</v>
      </c>
      <c r="E31" s="584"/>
      <c r="F31" s="584"/>
      <c r="G31" s="194" t="s">
        <v>198</v>
      </c>
      <c r="H31" s="573">
        <f>+AS24</f>
        <v>1.1000000000000001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首都高メンテナンス神奈川㈱  生麦事業所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首都高メンテナンス神奈川㈱  生麦事業所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4"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首都高メンテナンス神奈川㈱  生麦事業所</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2.5</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2.5</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2.5</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2.5</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t="str">
        <f>IF(SUM(F12,F15)&gt;0,SUM(P12,P21,AH9,AS24,AS27,AS31)/SUM(F12,F15)*100,"")</f>
        <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t="str">
        <f>IF(SUM(F12,F15)&gt;0,SUM(P21,AS27,AS31,AU9,AU20)/SUM(F12,F15)*100,"")</f>
        <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首都高メンテナンス神奈川㈱  生麦事業所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首都高メンテナンス神奈川㈱  生麦事業所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2025-06-11T23:00:07Z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