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2C32AF42-599B-4535-862C-91F9CC39E66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45"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<sst xmlns="http://schemas.openxmlformats.org/spreadsheetml/2006/main" count="3174" uniqueCount="457">
  <si>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</si>
  <si>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</si>
  <si>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</si>
  <si>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</si>
  <si>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</si>
  <si>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</si>
  <si>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</si>
  <si>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</si>
  <si>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</si>
  <si>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</si>
  <si>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</si>
  <si>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</si>
  <si>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</si>
  <si>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</si>
  <si>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</si>
  <si>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</si>
  <si>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</si>
  <si>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</si>
  <si>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</si>
  <si>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</si>
  <si>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</si>
  <si>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</si>
  <si>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</si>
  <si>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</si>
  <si>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</si>
  <si>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</si>
  <si>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</si>
  <si>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</si>
  <si>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</si>
  <si>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</si>
  <si>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</si>
  <si>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</si>
  <si>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</si>
  <si>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</si>
  <si>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</si>
  <si>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</si>
  <si>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</si>
  <si>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</si>
  <si>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</si>
  <si>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</si>
  <si>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</si>
  <si>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</si>
  <si>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</si>
  <si>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</si>
  <si>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</si>
  <si>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</si>
  <si>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</si>
  <si>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</si>
  <si>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</si>
  <si>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</si>
  <si>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</si>
  <si>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</si>
  <si>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</si>
  <si>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</si>
  <si>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</si>
  <si>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</si>
  <si>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</si>
  <si>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</si>
  <si>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</si>
  <si>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</si>
  <si>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</si>
  <si>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</si>
  <si>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</si>
  <si>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</si>
  <si>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</si>
  <si>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</si>
  <si>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</si>
  <si>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</si>
  <si>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</si>
  <si>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</si>
  <si>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</si>
  <si>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</si>
  <si>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</si>
  <si>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</si>
  <si>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</si>
  <si>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</si>
  <si>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</si>
  <si>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</si>
  <si>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</si>
  <si>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</si>
  <si>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</si>
  <si>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</si>
  <si>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</si>
  <si>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</si>
  <si>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</si>
  <si>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</si>
  <si>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</si>
  <si>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</si>
  <si>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</si>
  <si>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</si>
  <si>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</si>
  <si>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</si>
  <si>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</si>
  <si>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</si>
  <si>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</si>
  <si>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</si>
  <si>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</si>
  <si>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</si>
  <si>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</si>
  <si>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</si>
  <si>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</si>
  <si>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</si>
  <si>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</si>
  <si>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</si>
  <si>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</si>
  <si>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</si>
  <si>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</si>
  <si>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</si>
  <si>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</si>
  <si>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</si>
  <si>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</si>
  <si>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</si>
  <si>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</si>
  <si>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</si>
  <si>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</si>
  <si>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</si>
  <si>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</si>
  <si>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</si>
  <si>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</si>
  <si>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</si>
  <si>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</si>
  <si>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</si>
  <si>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</si>
  <si>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</si>
  <si>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</si>
  <si>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</si>
  <si>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</si>
  <si>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</si>
  <si>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</si>
  <si>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</si>
  <si>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</si>
  <si>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</si>
  <si>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</si>
  <si>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</si>
  <si>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</si>
  <si>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</si>
  <si>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</si>
  <si>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</si>
  <si>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</si>
  <si>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</si>
  <si>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</si>
  <si>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</si>
  <si>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</si>
  <si>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</si>
  <si>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</si>
  <si>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</si>
  <si>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</si>
  <si>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</si>
  <si>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</si>
  <si>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</si>
  <si>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</si>
  <si>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</si>
  <si>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</si>
  <si>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</si>
  <si>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</si>
  <si>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</si>
  <si>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</si>
  <si>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</si>
  <si>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</si>
  <si>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</si>
  <si>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</si>
  <si>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</si>
  <si>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</si>
  <si>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</si>
  <si>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</si>
  <si>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</si>
  <si>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</si>
  <si>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</si>
  <si>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</si>
  <si>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</si>
  <si>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</si>
  <si>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</si>
  <si>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</si>
  <si>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</si>
  <si>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</si>
  <si>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</si>
  <si>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</si>
  <si>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</si>
  <si>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</si>
  <si>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</si>
  <si>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</si>
  <si>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</si>
  <si>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</si>
  <si>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</si>
  <si>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</si>
  <si>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</si>
  <si>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</si>
  <si>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</si>
  <si>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</si>
  <si>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</si>
  <si>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</si>
  <si>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</si>
  <si>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</si>
  <si>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</si>
  <si>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</si>
  <si>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</si>
  <si>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</si>
  <si>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</si>
  <si>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</si>
  <si>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</si>
  <si>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</si>
  <si>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</si>
  <si>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</si>
  <si>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</si>
  <si>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</si>
  <si>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</si>
  <si>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</si>
  <si>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</si>
  <si>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</si>
  <si>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</si>
  <si>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</si>
  <si>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</si>
  <si>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</si>
  <si>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</si>
  <si>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</si>
  <si>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</si>
  <si>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</si>
  <si>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</si>
  <si>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</si>
  <si>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</si>
  <si>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</si>
  <si>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</si>
  <si>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</si>
  <si>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</si>
  <si>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</si>
  <si>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</si>
  <si>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</si>
  <si>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</si>
  <si>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</si>
  <si>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</si>
  <si>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</si>
  <si>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</si>
  <si>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</si>
  <si>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</si>
  <si>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</si>
  <si>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</si>
  <si>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</si>
  <si>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</si>
  <si>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</si>
  <si>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</si>
  <si>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</si>
  <si>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</si>
  <si>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</si>
  <si>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</si>
  <si>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</si>
  <si>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</si>
  <si>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</si>
  <si>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</si>
  <si>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</si>
  <si>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</si>
  <si>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</si>
  <si>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</si>
  <si>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</si>
  <si>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</si>
  <si>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</si>
  <si>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</si>
  <si>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</si>
  <si>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</si>
  <si>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</si>
  <si>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</si>
  <si>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</si>
  <si>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</si>
  <si>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</si>
  <si>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</si>
  <si>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</si>
  <si>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</si>
  <si>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</si>
  <si>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</si>
  <si>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</si>
  <si>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</si>
  <si>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</si>
  <si>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</si>
  <si>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</si>
  <si>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</si>
  <si>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</si>
  <si>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</si>
  <si>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</si>
  <si>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</si>
  <si>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</si>
  <si>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</si>
  <si>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</si>
  <si>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</si>
  <si>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</si>
  <si>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</si>
  <si>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</si>
  <si>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</si>
  <si>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</si>
  <si>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</si>
  <si>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</si>
  <si>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</si>
  <si>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</si>
  <si>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</si>
  <si>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</si>
  <si>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</si>
  <si>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</si>
  <si>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</si>
  <si>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</si>
  <si>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</si>
  <si>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</si>
  <si>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</si>
  <si>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</si>
  <si>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</si>
  <si>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</si>
  <si>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</si>
  <si>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</si>
  <si>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</si>
  <si>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</si>
  <si>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</si>
  <si>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</si>
  <si>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</si>
  <si>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</si>
  <si>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</si>
  <si>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</si>
  <si>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</si>
  <si>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</si>
  <si>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</si>
  <si>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</si>
  <si>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</si>
  <si>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</si>
  <si>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</si>
  <si>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</si>
  <si>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</si>
  <si>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</si>
  <si>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</si>
  <si>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</si>
  <si>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</si>
  <si>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</si>
  <si>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</si>
  <si>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</si>
  <si>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</si>
  <si>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</si>
  <si>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</si>
  <si>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</si>
  <si>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</si>
  <si>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</si>
  <si>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</si>
  <si>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</si>
  <si>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</si>
  <si>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</si>
  <si>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</si>
  <si>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</si>
  <si>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</si>
  <si>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</si>
  <si>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</si>
  <si>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</si>
  <si>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</si>
  <si>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</si>
  <si>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</si>
  <si>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</si>
  <si>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</si>
  <si>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</si>
  <si>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</si>
  <si>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</si>
  <si>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</si>
  <si>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</si>
  <si>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</si>
  <si>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</si>
  <si>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</si>
  <si>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</si>
  <si>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</si>
  <si>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</si>
  <si>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</si>
  <si>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</si>
  <si>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</si>
  <si>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</si>
  <si>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</si>
  <si>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</si>
  <si>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</si>
  <si>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</si>
  <si>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</si>
  <si>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</si>
  <si>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</si>
  <si>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</si>
  <si>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</si>
  <si>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</si>
  <si>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</si>
  <si>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</si>
  <si>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</si>
  <si>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</si>
  <si>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</si>
  <si>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</si>
  <si>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</si>
  <si>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</si>
  <si>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</si>
  <si>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</si>
  <si>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</si>
  <si>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</si>
  <si>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</si>
  <si>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</si>
  <si>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</si>
  <si>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</si>
  <si>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</si>
  <si>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</si>
  <si>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</si>
  <si>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</si>
  <si>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</si>
  <si>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</si>
  <si>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</si>
  <si>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</si>
  <si>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</si>
  <si>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</si>
  <si>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</si>
  <si>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</si>
  <si>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</si>
  <si>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</si>
  <si>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</si>
  <si>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</si>
  <si>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</si>
  <si>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</si>
  <si>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</si>
  <si>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</si>
  <si>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</si>
  <si>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</si>
  <si>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</si>
  <si>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</si>
  <si>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</si>
  <si>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</si>
  <si>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</si>
  <si>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</si>
  <si>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</si>
  <si>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</si>
  <si>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</si>
  <si>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</si>
  <si>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</si>
  <si>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</si>
  <si>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</si>
  <si>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</si>
  <si>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</si>
  <si>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</si>
  <si>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</si>
  <si>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</si>
  <si>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</si>
  <si>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</si>
  <si>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</si>
  <si>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</si>
  <si>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</si>
  <si>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</si>
  <si>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</si>
  <si>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</si>
  <si>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</si>
  <si>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</si>
  <si>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</si>
  <si>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</si>
  <si>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</si>
  <si>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</si>
  <si>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</si>
  <si>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</si>
  <si>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横浜市旭区都岡町44-11</t>
    <rPh sb="0" eb="3">
      <t>ヨコハマシ</t>
    </rPh>
    <rPh sb="3" eb="5">
      <t>アサヒク</t>
    </rPh>
    <rPh sb="5" eb="8">
      <t>ツオカチョウ</t>
    </rPh>
    <phoneticPr fontId="3"/>
  </si>
  <si>
    <t>北海工業(株)　代表取締役　河野裕規</t>
    <phoneticPr fontId="3"/>
  </si>
  <si>
    <t>045-958-0764</t>
    <phoneticPr fontId="3"/>
  </si>
  <si>
    <t>北海工業　株式会社</t>
    <rPh sb="0" eb="4">
      <t>ホッカイコウギョウ</t>
    </rPh>
    <rPh sb="5" eb="9">
      <t>カブシキカイシャ</t>
    </rPh>
    <phoneticPr fontId="3"/>
  </si>
  <si>
    <t>総合建設業</t>
    <rPh sb="0" eb="5">
      <t>ソウゴウケンセツギョウ</t>
    </rPh>
    <phoneticPr fontId="3"/>
  </si>
  <si>
    <t>9名</t>
    <rPh sb="1" eb="2">
      <t>メイ</t>
    </rPh>
    <phoneticPr fontId="3"/>
  </si>
  <si>
    <t>代表取締役　（廃棄物処理統括責任者）　河野裕規
　　　　　 |
廃棄物処理責任者　大上浩文
　　　　　｜
人事部総務部長　河野喜美江
　　　　　｜
産業廃棄物管理責任者　岩本悦輝
　　　　　｜
各現場責任者</t>
    <rPh sb="0" eb="2">
      <t>ダイヒョウ</t>
    </rPh>
    <rPh sb="2" eb="5">
      <t>トリシマリヤク</t>
    </rPh>
    <rPh sb="19" eb="21">
      <t>コウノ</t>
    </rPh>
    <rPh sb="21" eb="23">
      <t>ヒロキ</t>
    </rPh>
    <rPh sb="32" eb="35">
      <t>ハイキブツ</t>
    </rPh>
    <rPh sb="35" eb="40">
      <t>ショリセキニンシャ</t>
    </rPh>
    <rPh sb="41" eb="43">
      <t>オオカミ</t>
    </rPh>
    <rPh sb="43" eb="45">
      <t>ヒロフミ</t>
    </rPh>
    <rPh sb="53" eb="56">
      <t>ジンジブ</t>
    </rPh>
    <rPh sb="56" eb="58">
      <t>ソウム</t>
    </rPh>
    <rPh sb="58" eb="60">
      <t>ブチョウ</t>
    </rPh>
    <rPh sb="61" eb="63">
      <t>コウノ</t>
    </rPh>
    <rPh sb="63" eb="66">
      <t>キミエ</t>
    </rPh>
    <rPh sb="74" eb="79">
      <t>サンギョウハイキブツ</t>
    </rPh>
    <rPh sb="79" eb="81">
      <t>カンリ</t>
    </rPh>
    <rPh sb="81" eb="84">
      <t>セキニンシャ</t>
    </rPh>
    <rPh sb="85" eb="87">
      <t>イワモト</t>
    </rPh>
    <rPh sb="87" eb="88">
      <t>エツ</t>
    </rPh>
    <rPh sb="88" eb="89">
      <t>テル</t>
    </rPh>
    <phoneticPr fontId="3"/>
  </si>
  <si>
    <t>処分時の分別（アスファルト廃材・コンクリート廃材・旧路盤等）</t>
    <phoneticPr fontId="3"/>
  </si>
  <si>
    <t>現場での発生材の分別（アスファルト廃材・コンクリート廃材・旧路盤等）</t>
    <phoneticPr fontId="3"/>
  </si>
  <si>
    <t xml:space="preserve">
がれき類　現場→委託収集運搬業者→中間処理場→再利用
がれき類　現場→委託収集運搬業者→最終処分地（海洋投棄）
汚泥　現場→委託収集運搬業者→中間処理場→最終処分地
混廃　現場→委託収集運搬業者→中間処理場→最終処分地
廃プラ　現場→最終処分地（海洋投棄）</t>
    <rPh sb="4" eb="5">
      <t>ルイ</t>
    </rPh>
    <rPh sb="45" eb="47">
      <t>サイシュウ</t>
    </rPh>
    <rPh sb="47" eb="50">
      <t>ショブンチ</t>
    </rPh>
    <rPh sb="51" eb="53">
      <t>カイヨウ</t>
    </rPh>
    <rPh sb="53" eb="55">
      <t>トウキ</t>
    </rPh>
    <rPh sb="57" eb="59">
      <t>オデイ</t>
    </rPh>
    <rPh sb="84" eb="86">
      <t>コンパイ</t>
    </rPh>
    <rPh sb="111" eb="112">
      <t>ハイ</t>
    </rPh>
    <rPh sb="124" eb="126">
      <t>カイヨウ</t>
    </rPh>
    <rPh sb="126" eb="128">
      <t>トウキ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</si>
</sst>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s>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1" zoomScale="115" zoomScaleNormal="115" zoomScaleSheetLayoutView="115" workbookViewId="0">
      <selection activeCell="F73" sqref="F7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2836</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711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456</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6074.4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6119</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6074.4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6073.2000000000007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6119</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6117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5957.4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6001</v>
      </c>
      <c r="P27" s="718"/>
      <c r="Q27" s="718"/>
      <c r="R27" s="718"/>
      <c r="S27" s="49" t="s">
        <v>38</v>
      </c>
      <c r="T27" s="70"/>
      <c r="U27" s="70"/>
      <c r="X27" s="68" t="s">
        <v>39</v>
      </c>
      <c r="Y27" s="71"/>
      <c r="AG27" s="58"/>
      <c r="AH27" s="58"/>
      <c r="AI27" s="58"/>
      <c r="AJ27" s="58"/>
      <c r="AK27" s="668">
        <f>+AG18+O27</f>
        <v>6001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5957.4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5957.1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北海工業　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113.8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115</v>
      </c>
      <c r="P27" s="718"/>
      <c r="Q27" s="718"/>
      <c r="R27" s="718"/>
      <c r="S27" s="49" t="s">
        <v>38</v>
      </c>
      <c r="T27" s="70"/>
      <c r="U27" s="70"/>
      <c r="X27" s="68" t="s">
        <v>39</v>
      </c>
      <c r="Y27" s="71"/>
      <c r="AG27" s="58"/>
      <c r="AH27" s="58"/>
      <c r="AI27" s="58"/>
      <c r="AJ27" s="58"/>
      <c r="AK27" s="668">
        <f>+AG18+O27</f>
        <v>115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113.8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北海工業　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2.2999999999999998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0.9</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5957.4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113.8</v>
      </c>
      <c r="AA9" s="379">
        <f>IF(SUM(G9:Z9)&gt;0,SUM(G9:Z9),IF(AA$19&gt;0,"0",0))</f>
        <v>6074.4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2.2999999999999998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0.9</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5957.4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113.8</v>
      </c>
      <c r="AA14" s="385">
        <f t="shared" si="0"/>
        <v>6074.4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2.2999999999999998</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5957.1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113.8</v>
      </c>
      <c r="AA16" s="385">
        <f t="shared" si="0"/>
        <v>6073.2000000000007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v>
      </c>
      <c r="I19" s="389">
        <f t="shared" si="1"/>
        <v>0</v>
      </c>
      <c r="J19" s="389">
        <f t="shared" si="1"/>
        <v>0</v>
      </c>
      <c r="K19" s="389">
        <f t="shared" si="1"/>
        <v>0</v>
      </c>
      <c r="L19" s="389">
        <f t="shared" si="1"/>
        <v>1</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6001</v>
      </c>
      <c r="W19" s="389">
        <f t="shared" si="1"/>
        <v>0</v>
      </c>
      <c r="X19" s="389">
        <f t="shared" si="1"/>
        <v>0</v>
      </c>
      <c r="Y19" s="389">
        <f t="shared" si="1"/>
        <v>0</v>
      </c>
      <c r="Z19" s="390">
        <f t="shared" si="1"/>
        <v>115</v>
      </c>
      <c r="AA19" s="391">
        <f t="shared" ref="AA19:AA25" si="2">SUM(G19:Z19)</f>
        <v>6119</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v>
      </c>
      <c r="I37" s="424">
        <f t="shared" si="8"/>
        <v>0</v>
      </c>
      <c r="J37" s="424">
        <f t="shared" si="8"/>
        <v>0</v>
      </c>
      <c r="K37" s="424">
        <f t="shared" si="8"/>
        <v>0</v>
      </c>
      <c r="L37" s="424">
        <f t="shared" si="8"/>
        <v>1</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6001</v>
      </c>
      <c r="W37" s="424">
        <f t="shared" si="8"/>
        <v>0</v>
      </c>
      <c r="X37" s="424">
        <f t="shared" si="8"/>
        <v>0</v>
      </c>
      <c r="Y37" s="424">
        <f t="shared" si="8"/>
        <v>0</v>
      </c>
      <c r="Z37" s="425">
        <f t="shared" si="8"/>
        <v>115</v>
      </c>
      <c r="AA37" s="426">
        <f t="shared" si="4"/>
        <v>6119</v>
      </c>
    </row>
    <row r="38" spans="2:27" ht="24" customHeight="1" x14ac:dyDescent="0.15">
      <c r="B38" s="170"/>
      <c r="C38" s="809"/>
      <c r="D38" s="227"/>
      <c r="E38" s="225" t="s">
        <v>319</v>
      </c>
      <c r="F38" s="443"/>
      <c r="G38" s="415">
        <f t="shared" ref="G38:Z38" si="9">SUM(G39:G41)</f>
        <v>0</v>
      </c>
      <c r="H38" s="415">
        <f t="shared" si="9"/>
        <v>2</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6000</v>
      </c>
      <c r="W38" s="415">
        <f t="shared" si="9"/>
        <v>0</v>
      </c>
      <c r="X38" s="415">
        <f t="shared" si="9"/>
        <v>0</v>
      </c>
      <c r="Y38" s="415">
        <f t="shared" si="9"/>
        <v>0</v>
      </c>
      <c r="Z38" s="416">
        <f t="shared" si="9"/>
        <v>115</v>
      </c>
      <c r="AA38" s="417">
        <f t="shared" si="4"/>
        <v>6117</v>
      </c>
    </row>
    <row r="39" spans="2:27" ht="24" customHeight="1" x14ac:dyDescent="0.15">
      <c r="B39" s="170"/>
      <c r="C39" s="809"/>
      <c r="D39" s="228"/>
      <c r="E39" s="223"/>
      <c r="F39" s="221" t="s">
        <v>233</v>
      </c>
      <c r="G39" s="418">
        <f>+ｱ.燃え殻!$Z$28</f>
        <v>0</v>
      </c>
      <c r="H39" s="418">
        <f>+ｲ.汚泥!$Z$28</f>
        <v>2</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6000</v>
      </c>
      <c r="W39" s="418">
        <f>+ﾁ.動物のふん尿!$Z$28</f>
        <v>0</v>
      </c>
      <c r="X39" s="418">
        <f>+ﾂ.動物の死体!$Z$28</f>
        <v>0</v>
      </c>
      <c r="Y39" s="418">
        <f>+ﾃ.ばいじん!$Z$28</f>
        <v>0</v>
      </c>
      <c r="Z39" s="419">
        <f>+ﾄ.混合廃棄物その他!$Z$28</f>
        <v>115</v>
      </c>
      <c r="AA39" s="420">
        <f t="shared" si="4"/>
        <v>6117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1</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1</v>
      </c>
      <c r="W42" s="421">
        <f>+ﾁ.動物のふん尿!$Q$33</f>
        <v>0</v>
      </c>
      <c r="X42" s="421">
        <f>+ﾂ.動物の死体!$Q$33</f>
        <v>0</v>
      </c>
      <c r="Y42" s="421">
        <f>+ﾃ.ばいじん!$Q$33</f>
        <v>0</v>
      </c>
      <c r="Z42" s="422">
        <f>+ﾄ.混合廃棄物その他!$Q$33</f>
        <v>0</v>
      </c>
      <c r="AA42" s="423">
        <f>SUM(G42:Z42)</f>
        <v>2</v>
      </c>
    </row>
    <row r="43" spans="2:27" ht="24" customHeight="1" x14ac:dyDescent="0.15">
      <c r="B43" s="170"/>
      <c r="C43" s="128" t="s">
        <v>235</v>
      </c>
      <c r="D43" s="789" t="s">
        <v>349</v>
      </c>
      <c r="E43" s="789"/>
      <c r="F43" s="790"/>
      <c r="G43" s="427">
        <f>+ｱ.燃え殻!$AK$27</f>
        <v>0</v>
      </c>
      <c r="H43" s="427">
        <f>+ｲ.汚泥!$AK$27</f>
        <v>2</v>
      </c>
      <c r="I43" s="427">
        <f>+ｳ.廃油!$AK$27</f>
        <v>0</v>
      </c>
      <c r="J43" s="427">
        <f>+ｴ.廃酸!$AK$27</f>
        <v>0</v>
      </c>
      <c r="K43" s="427">
        <f>+ｵ.廃ｱﾙｶﾘ!$AK$27</f>
        <v>0</v>
      </c>
      <c r="L43" s="427">
        <f>+ｶ.廃ﾌﾟﾗ類!$AK$27</f>
        <v>1</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6001</v>
      </c>
      <c r="W43" s="427">
        <f>+ﾁ.動物のふん尿!$AK$27</f>
        <v>0</v>
      </c>
      <c r="X43" s="427">
        <f>+ﾂ.動物の死体!$AK$27</f>
        <v>0</v>
      </c>
      <c r="Y43" s="427">
        <f>+ﾃ.ばいじん!$AK$27</f>
        <v>0</v>
      </c>
      <c r="Z43" s="428">
        <f>+ﾄ.混合廃棄物その他!$AK$27</f>
        <v>115</v>
      </c>
      <c r="AA43" s="429">
        <f t="shared" si="4"/>
        <v>6119</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2</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6000</v>
      </c>
      <c r="W45" s="433">
        <f>+ﾁ.動物のふん尿!$AR$24</f>
        <v>0</v>
      </c>
      <c r="X45" s="433">
        <f>+ﾂ.動物の死体!$AR$24</f>
        <v>0</v>
      </c>
      <c r="Y45" s="433">
        <f>+ﾃ.ばいじん!$AR$24</f>
        <v>0</v>
      </c>
      <c r="Z45" s="434">
        <f>+ﾄ.混合廃棄物その他!$AR$24</f>
        <v>115</v>
      </c>
      <c r="AA45" s="435">
        <f t="shared" si="4"/>
        <v>6117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4.3</v>
      </c>
      <c r="I55" s="480">
        <f t="shared" si="10"/>
        <v>0</v>
      </c>
      <c r="J55" s="480">
        <f t="shared" si="10"/>
        <v>0</v>
      </c>
      <c r="K55" s="480">
        <f t="shared" si="10"/>
        <v>0</v>
      </c>
      <c r="L55" s="480">
        <f t="shared" si="10"/>
        <v>1.9</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11958.4</v>
      </c>
      <c r="W55" s="480">
        <f t="shared" si="10"/>
        <v>0</v>
      </c>
      <c r="X55" s="480">
        <f t="shared" si="10"/>
        <v>0</v>
      </c>
      <c r="Y55" s="480">
        <f t="shared" si="10"/>
        <v>0</v>
      </c>
      <c r="Z55" s="480">
        <f t="shared" si="10"/>
        <v>228.8</v>
      </c>
      <c r="AA55" s="481">
        <f>+AA9+AA19+AA20</f>
        <v>12193.4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横浜市旭区都岡町44-11</v>
      </c>
      <c r="M16" s="884"/>
      <c r="N16" s="884"/>
      <c r="O16" s="884"/>
      <c r="P16" s="884"/>
      <c r="Q16" s="884"/>
      <c r="R16" s="884"/>
      <c r="S16" s="884"/>
      <c r="T16" s="884"/>
      <c r="U16" s="282"/>
    </row>
    <row r="17" spans="1:21" ht="26.25" customHeight="1" x14ac:dyDescent="0.15">
      <c r="C17" s="86"/>
      <c r="I17" s="25"/>
      <c r="J17" s="25" t="s">
        <v>7</v>
      </c>
      <c r="K17" s="25"/>
      <c r="L17" s="884" t="str">
        <f>+表紙!L41</f>
        <v>北海工業(株)　代表取締役　河野裕規</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045-958-0764</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北海工業　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2836</v>
      </c>
      <c r="Q25" s="891"/>
      <c r="R25" s="891"/>
      <c r="S25" s="891"/>
      <c r="T25" s="891"/>
      <c r="U25" s="892"/>
    </row>
    <row r="26" spans="1:21" ht="26.25" customHeight="1" x14ac:dyDescent="0.15">
      <c r="C26" s="538" t="s">
        <v>11</v>
      </c>
      <c r="D26" s="539"/>
      <c r="E26" s="540"/>
      <c r="F26" s="906" t="str">
        <f>+表紙!F50</f>
        <v>横浜市旭区都岡町44-11</v>
      </c>
      <c r="G26" s="907"/>
      <c r="H26" s="907"/>
      <c r="I26" s="907"/>
      <c r="J26" s="907"/>
      <c r="K26" s="907"/>
      <c r="L26" s="907"/>
      <c r="M26" s="907"/>
      <c r="N26" s="341" t="s">
        <v>172</v>
      </c>
      <c r="O26"/>
      <c r="P26"/>
      <c r="Q26" s="901" t="str">
        <f>IF(+表紙!Q50="","",+表紙!Q50)</f>
        <v>045-958-0764</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711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9名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6074.4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処分時の分別（アスファルト廃材・コンクリート廃材・旧路盤等）</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6119</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処分時の分別（アスファルト廃材・コンクリート廃材・旧路盤等）</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現場での発生材の分別（アスファルト廃材・コンクリート廃材・旧路盤等）</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現場での発生材の分別（アスファルト廃材・コンクリート廃材・旧路盤等）</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6074.4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6073.2000000000007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6119</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6117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2.2999999999999998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v>
      </c>
      <c r="P27" s="718"/>
      <c r="Q27" s="718"/>
      <c r="R27" s="718"/>
      <c r="S27" s="49" t="s">
        <v>38</v>
      </c>
      <c r="T27" s="70"/>
      <c r="U27" s="70"/>
      <c r="X27" s="68" t="s">
        <v>39</v>
      </c>
      <c r="Y27" s="71"/>
      <c r="AG27" s="58"/>
      <c r="AH27" s="58"/>
      <c r="AI27" s="58"/>
      <c r="AJ27" s="58"/>
      <c r="AK27" s="668">
        <f>+AG18+O27</f>
        <v>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2.2999999999999998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2.2999999999999998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北海工業　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