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DF49989D-FCCB-40E3-9841-59E366CD9204}" xr6:coauthVersionLast="47" xr6:coauthVersionMax="47" xr10:uidLastSave="{00000000-0000-0000-0000-000000000000}"/>
  <bookViews>
    <workbookView xWindow="-108" yWindow="-108" windowWidth="23256" windowHeight="1245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<sst xmlns="http://schemas.openxmlformats.org/spreadsheetml/2006/main" count="3303" uniqueCount="472">
  <si>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</si>
  <si>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</si>
  <si>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</si>
  <si>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</si>
  <si>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</si>
  <si>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</si>
  <si>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</si>
  <si>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</si>
  <si>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</si>
  <si>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</si>
  <si>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</si>
  <si>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</si>
  <si>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</si>
  <si>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</si>
  <si>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</si>
  <si>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</si>
  <si>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</si>
  <si>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</si>
  <si>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</si>
  <si>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</si>
  <si>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</si>
  <si>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</si>
  <si>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</si>
  <si>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</si>
  <si>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</si>
  <si>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</si>
  <si>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</si>
  <si>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</si>
  <si>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</si>
  <si>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</si>
  <si>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</si>
  <si>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</si>
  <si>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</si>
  <si>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</si>
  <si>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</si>
  <si>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</si>
  <si>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</si>
  <si>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</si>
  <si>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</si>
  <si>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</si>
  <si>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</si>
  <si>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</si>
  <si>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</si>
  <si>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</si>
  <si>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</si>
  <si>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</si>
  <si>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</si>
  <si>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</si>
  <si>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</si>
  <si>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</si>
  <si>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</si>
  <si>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</si>
  <si>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</si>
  <si>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</si>
  <si>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</si>
  <si>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</si>
  <si>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</si>
  <si>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</si>
  <si>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</si>
  <si>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</si>
  <si>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</si>
  <si>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</si>
  <si>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</si>
  <si>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</si>
  <si>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</si>
  <si>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</si>
  <si>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</si>
  <si>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</si>
  <si>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</si>
  <si>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</si>
  <si>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</si>
  <si>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</si>
  <si>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</si>
  <si>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</si>
  <si>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</si>
  <si>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</si>
  <si>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</si>
  <si>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</si>
  <si>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</si>
  <si>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</si>
  <si>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</si>
  <si>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</si>
  <si>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</si>
  <si>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</si>
  <si>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</si>
  <si>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</si>
  <si>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</si>
  <si>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</si>
  <si>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</si>
  <si>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</si>
  <si>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</si>
  <si>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</si>
  <si>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</si>
  <si>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</si>
  <si>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</si>
  <si>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</si>
  <si>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</si>
  <si>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</si>
  <si>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</si>
  <si>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</si>
  <si>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</si>
  <si>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</si>
  <si>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</si>
  <si>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</si>
  <si>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</si>
  <si>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</si>
  <si>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</si>
  <si>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</si>
  <si>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</si>
  <si>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</si>
  <si>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</si>
  <si>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</si>
  <si>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</si>
  <si>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</si>
  <si>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</si>
  <si>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</si>
  <si>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</si>
  <si>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</si>
  <si>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</si>
  <si>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</si>
  <si>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</si>
  <si>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</si>
  <si>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</si>
  <si>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</si>
  <si>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</si>
  <si>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</si>
  <si>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</si>
  <si>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</si>
  <si>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</si>
  <si>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</si>
  <si>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</si>
  <si>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</si>
  <si>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</si>
  <si>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</si>
  <si>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</si>
  <si>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</si>
  <si>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</si>
  <si>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</si>
  <si>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</si>
  <si>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</si>
  <si>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</si>
  <si>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</si>
  <si>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</si>
  <si>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</si>
  <si>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</si>
  <si>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</si>
  <si>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</si>
  <si>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</si>
  <si>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</si>
  <si>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</si>
  <si>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</si>
  <si>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</si>
  <si>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</si>
  <si>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</si>
  <si>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</si>
  <si>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</si>
  <si>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</si>
  <si>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</si>
  <si>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</si>
  <si>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</si>
  <si>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</si>
  <si>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</si>
  <si>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</si>
  <si>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</si>
  <si>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</si>
  <si>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</si>
  <si>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</si>
  <si>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</si>
  <si>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</si>
  <si>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</si>
  <si>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</si>
  <si>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</si>
  <si>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</si>
  <si>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</si>
  <si>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</si>
  <si>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</si>
  <si>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</si>
  <si>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</si>
  <si>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</si>
  <si>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</si>
  <si>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</si>
  <si>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</si>
  <si>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</si>
  <si>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</si>
  <si>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</si>
  <si>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</si>
  <si>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</si>
  <si>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</si>
  <si>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</si>
  <si>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</si>
  <si>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</si>
  <si>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</si>
  <si>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</si>
  <si>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</si>
  <si>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</si>
  <si>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</si>
  <si>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</si>
  <si>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</si>
  <si>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</si>
  <si>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</si>
  <si>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</si>
  <si>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</si>
  <si>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</si>
  <si>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</si>
  <si>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</si>
  <si>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</si>
  <si>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</si>
  <si>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</si>
  <si>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</si>
  <si>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</si>
  <si>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</si>
  <si>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</si>
  <si>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</si>
  <si>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</si>
  <si>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</si>
  <si>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</si>
  <si>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</si>
  <si>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</si>
  <si>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</si>
  <si>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</si>
  <si>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</si>
  <si>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</si>
  <si>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</si>
  <si>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</si>
  <si>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</si>
  <si>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</si>
  <si>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</si>
  <si>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</si>
  <si>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</si>
  <si>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</si>
  <si>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</si>
  <si>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</si>
  <si>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</si>
  <si>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</si>
  <si>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</si>
  <si>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</si>
  <si>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</si>
  <si>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</si>
  <si>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</si>
  <si>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</si>
  <si>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</si>
  <si>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</si>
  <si>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</si>
  <si>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</si>
  <si>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</si>
  <si>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</si>
  <si>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</si>
  <si>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</si>
  <si>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</si>
  <si>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</si>
  <si>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</si>
  <si>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</si>
  <si>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</si>
  <si>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</si>
  <si>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</si>
  <si>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</si>
  <si>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</si>
  <si>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</si>
  <si>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</si>
  <si>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</si>
  <si>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</si>
  <si>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</si>
  <si>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</si>
  <si>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</si>
  <si>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</si>
  <si>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</si>
  <si>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</si>
  <si>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</si>
  <si>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</si>
  <si>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</si>
  <si>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</si>
  <si>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</si>
  <si>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</si>
  <si>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</si>
  <si>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</si>
  <si>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</si>
  <si>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</si>
  <si>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</si>
  <si>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</si>
  <si>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</si>
  <si>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</si>
  <si>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</si>
  <si>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</si>
  <si>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</si>
  <si>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</si>
  <si>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</si>
  <si>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</si>
  <si>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</si>
  <si>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</si>
  <si>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</si>
  <si>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</si>
  <si>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</si>
  <si>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</si>
  <si>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</si>
  <si>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</si>
  <si>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</si>
  <si>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</si>
  <si>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</si>
  <si>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</si>
  <si>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</si>
  <si>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</si>
  <si>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</si>
  <si>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</si>
  <si>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</si>
  <si>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</si>
  <si>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</si>
  <si>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</si>
  <si>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</si>
  <si>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</si>
  <si>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</si>
  <si>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</si>
  <si>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</si>
  <si>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</si>
  <si>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</si>
  <si>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</si>
  <si>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</si>
  <si>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</si>
  <si>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</si>
  <si>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</si>
  <si>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</si>
  <si>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</si>
  <si>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</si>
  <si>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</si>
  <si>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</si>
  <si>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</si>
  <si>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</si>
  <si>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</si>
  <si>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</si>
  <si>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</si>
  <si>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</si>
  <si>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</si>
  <si>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</si>
  <si>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</si>
  <si>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</si>
  <si>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</si>
  <si>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</si>
  <si>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</si>
  <si>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</si>
  <si>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</si>
  <si>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</si>
  <si>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</si>
  <si>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</si>
  <si>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</si>
  <si>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</si>
  <si>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</si>
  <si>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</si>
  <si>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</si>
  <si>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</si>
  <si>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</si>
  <si>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</si>
  <si>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</si>
  <si>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</si>
  <si>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</si>
  <si>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</si>
  <si>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</si>
  <si>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</si>
  <si>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</si>
  <si>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</si>
  <si>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</si>
  <si>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</si>
  <si>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</si>
  <si>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</si>
  <si>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</si>
  <si>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</si>
  <si>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</si>
  <si>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</si>
  <si>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</si>
  <si>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</si>
  <si>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</si>
  <si>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</si>
  <si>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</si>
  <si>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</si>
  <si>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</si>
  <si>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</si>
  <si>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</si>
  <si>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</si>
  <si>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</si>
  <si>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</si>
  <si>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</si>
  <si>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</si>
  <si>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</si>
  <si>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</si>
  <si>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</si>
  <si>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</si>
  <si>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</si>
  <si>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</si>
  <si>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</si>
  <si>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</si>
  <si>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</si>
  <si>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</si>
  <si>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</si>
  <si>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</si>
  <si>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</si>
  <si>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</si>
  <si>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</si>
  <si>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</si>
  <si>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</si>
  <si>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</si>
  <si>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</si>
  <si>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</si>
  <si>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</si>
  <si>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</si>
  <si>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</si>
  <si>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</si>
  <si>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</si>
  <si>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</si>
  <si>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</si>
  <si>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</si>
  <si>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</si>
  <si>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</si>
  <si>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</si>
  <si>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</si>
  <si>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</si>
  <si>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</si>
  <si>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</si>
  <si>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</si>
  <si>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</si>
  <si>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</si>
  <si>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</si>
  <si>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</si>
  <si>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</si>
  <si>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</si>
  <si>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</si>
  <si>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</si>
  <si>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</si>
  <si>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</si>
  <si>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</si>
  <si>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</si>
  <si>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</si>
  <si>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</si>
  <si>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</si>
  <si>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</si>
  <si>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</si>
  <si>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</si>
  <si>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</si>
  <si>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</si>
  <si>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</si>
  <si>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</si>
  <si>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</si>
  <si>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</si>
  <si>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</si>
  <si>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</si>
  <si>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</si>
  <si>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</si>
  <si>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</si>
  <si>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</si>
  <si>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</si>
  <si>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</si>
  <si>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</si>
  <si>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</si>
  <si>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</si>
  <si>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</si>
  <si>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</si>
  <si>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</si>
  <si>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</si>
  <si>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</si>
  <si>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</si>
  <si>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</si>
  <si>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</si>
  <si>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</si>
  <si>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</si>
  <si>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</si>
  <si>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</si>
  <si>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25日</t>
    <phoneticPr fontId="3"/>
  </si>
  <si>
    <t>横浜市金沢区鳥浜町13-12</t>
  </si>
  <si>
    <t>　紫雲建設株式会社</t>
  </si>
  <si>
    <t>　横浜市金沢区鳥浜町13-12</t>
  </si>
  <si>
    <t>045-775-1284</t>
  </si>
  <si>
    <t>横浜市長</t>
  </si>
  <si>
    <t>　建設業</t>
  </si>
  <si>
    <t>○</t>
  </si>
  <si>
    <t>紫雲建設株式会社　　　　                   　　　　　　　　　　代表取締役　　岩野　貴子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</si>
</sst>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5" zoomScale="130" zoomScaleNormal="100" zoomScaleSheetLayoutView="130" workbookViewId="0">
      <selection activeCell="M61" sqref="M61"/>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2">
      <c r="C19" s="20" t="s">
        <v>3</v>
      </c>
      <c r="Q19" s="20"/>
      <c r="R19" s="20"/>
      <c r="S19" s="88"/>
    </row>
    <row r="20" spans="1:25" ht="13.2">
      <c r="C20" s="519"/>
      <c r="D20" s="520"/>
      <c r="E20" s="20" t="s">
        <v>49</v>
      </c>
      <c r="Q20" s="20"/>
      <c r="R20" s="88"/>
      <c r="S20" s="88"/>
    </row>
    <row r="21" spans="1:25" ht="13.2">
      <c r="C21" s="523" t="s">
        <v>354</v>
      </c>
      <c r="D21" s="524"/>
      <c r="E21" s="20" t="s">
        <v>344</v>
      </c>
      <c r="Q21" s="20"/>
      <c r="R21" s="88"/>
      <c r="S21" s="88"/>
    </row>
    <row r="22" spans="1:25" ht="13.2">
      <c r="C22" s="542" t="s">
        <v>355</v>
      </c>
      <c r="D22" s="543"/>
      <c r="E22" s="20" t="s">
        <v>1</v>
      </c>
      <c r="Q22" s="20"/>
      <c r="R22" s="88"/>
      <c r="S22" s="88"/>
    </row>
    <row r="23" spans="1:25" ht="13.2">
      <c r="C23" s="544" t="s">
        <v>356</v>
      </c>
      <c r="D23" s="545"/>
      <c r="E23" s="20" t="s">
        <v>46</v>
      </c>
      <c r="Q23" s="20"/>
      <c r="R23" s="20"/>
      <c r="S23" s="88"/>
    </row>
    <row r="24" spans="1:25" ht="13.2">
      <c r="C24" s="546" t="s">
        <v>357</v>
      </c>
      <c r="D24" s="547"/>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2">
      <c r="C29" s="476" t="s">
        <v>390</v>
      </c>
      <c r="D29" s="477"/>
      <c r="E29" s="477"/>
      <c r="F29" s="477"/>
      <c r="G29" s="477"/>
      <c r="H29" s="477"/>
      <c r="I29" s="477"/>
      <c r="J29" s="477"/>
      <c r="K29" s="477"/>
      <c r="L29" s="477"/>
      <c r="M29" s="477"/>
      <c r="N29" s="477"/>
      <c r="O29" s="477"/>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99999999999999" customHeight="1">
      <c r="C33" s="78"/>
      <c r="O33" s="79"/>
      <c r="Q33" s="20"/>
      <c r="R33" s="20"/>
      <c r="S33" s="20"/>
    </row>
    <row r="34" spans="1:19" ht="14.4">
      <c r="C34" s="78"/>
      <c r="L34" s="508" t="s">
        <v>463</v>
      </c>
      <c r="M34" s="509"/>
      <c r="N34" s="509"/>
      <c r="O34" s="510"/>
      <c r="Q34" s="20"/>
      <c r="R34" s="20"/>
      <c r="S34" s="20"/>
    </row>
    <row r="35" spans="1:19" ht="11.25" customHeight="1">
      <c r="C35" s="78"/>
      <c r="O35" s="80"/>
      <c r="Q35" s="20"/>
      <c r="R35" s="20"/>
      <c r="S35" s="20"/>
    </row>
    <row r="36" spans="1:19" ht="13.2">
      <c r="C36" s="540" t="s">
        <v>468</v>
      </c>
      <c r="D36" s="541"/>
      <c r="E36" s="541"/>
      <c r="F36" s="541"/>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471</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2832</v>
      </c>
      <c r="N48" s="515"/>
      <c r="O48" s="516"/>
    </row>
    <row r="49" spans="3:21" ht="18" customHeight="1">
      <c r="C49" s="493" t="s">
        <v>11</v>
      </c>
      <c r="D49" s="494"/>
      <c r="E49" s="495"/>
      <c r="F49" s="548" t="s">
        <v>466</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16</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2361</v>
      </c>
      <c r="I63" s="240" t="s">
        <v>4</v>
      </c>
      <c r="J63" s="473" t="s">
        <v>324</v>
      </c>
      <c r="K63" s="474"/>
      <c r="L63" s="475"/>
      <c r="M63" s="468">
        <f>+別紙!AA14</f>
        <v>2361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2361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2" customHeight="1">
      <c r="A77" s="21"/>
      <c r="B77" s="21"/>
      <c r="C77" s="181">
        <v>3</v>
      </c>
      <c r="D77" s="460" t="s">
        <v>443</v>
      </c>
      <c r="E77" s="460"/>
      <c r="F77" s="460"/>
      <c r="G77" s="460"/>
      <c r="H77" s="460"/>
      <c r="I77" s="460"/>
      <c r="J77" s="460"/>
      <c r="K77" s="460"/>
      <c r="L77" s="460"/>
      <c r="M77" s="460"/>
      <c r="N77" s="460"/>
      <c r="O77" s="461"/>
    </row>
    <row r="78" spans="1:22" ht="28.2"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2"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2"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2"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2"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2" zoomScaleNormal="100" workbookViewId="0">
      <selection activeCell="AC25" sqref="AC25"/>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1652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2361</v>
      </c>
      <c r="E24" s="629"/>
      <c r="F24" s="629"/>
      <c r="G24" s="194" t="s">
        <v>198</v>
      </c>
      <c r="H24" s="607">
        <f>+F12</f>
        <v>1652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1652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1652</v>
      </c>
      <c r="Q27" s="612"/>
      <c r="R27" s="612"/>
      <c r="S27" s="612"/>
      <c r="T27" s="44" t="s">
        <v>38</v>
      </c>
      <c r="U27" s="64"/>
      <c r="V27" s="64"/>
      <c r="Y27" s="62" t="s">
        <v>39</v>
      </c>
      <c r="Z27" s="65"/>
      <c r="AH27" s="53"/>
      <c r="AI27" s="53"/>
      <c r="AJ27" s="53"/>
      <c r="AK27" s="53"/>
      <c r="AL27" s="575">
        <f>+AH18+P27</f>
        <v>1652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2361</v>
      </c>
      <c r="E29" s="629"/>
      <c r="F29" s="629"/>
      <c r="G29" s="194" t="s">
        <v>198</v>
      </c>
      <c r="H29" s="607">
        <f>+AL27</f>
        <v>1652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1652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2361</v>
      </c>
      <c r="E31" s="629"/>
      <c r="F31" s="629"/>
      <c r="G31" s="194" t="s">
        <v>198</v>
      </c>
      <c r="H31" s="607">
        <f>+AS24</f>
        <v>1652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　紫雲建設株式会社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　紫雲建設株式会社</v>
      </c>
      <c r="Q6" s="734"/>
      <c r="R6" s="734"/>
      <c r="S6" s="734"/>
      <c r="T6" s="734"/>
      <c r="U6" s="734"/>
      <c r="V6" s="729"/>
      <c r="W6" s="729"/>
      <c r="X6" s="729"/>
      <c r="Y6" s="729"/>
      <c r="Z6" s="729"/>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2361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2361</v>
      </c>
    </row>
    <row r="10" spans="2:27" ht="20.399999999999999"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399999999999999"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399999999999999"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399999999999999"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2361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2361</v>
      </c>
    </row>
    <row r="15" spans="2:27" ht="20.399999999999999"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399999999999999"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2361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2361</v>
      </c>
    </row>
    <row r="17" spans="2:27" ht="20.399999999999999"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399999999999999"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399999999999999"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1652</v>
      </c>
      <c r="W19" s="331">
        <f t="shared" si="1"/>
        <v>0</v>
      </c>
      <c r="X19" s="331">
        <f t="shared" si="1"/>
        <v>0</v>
      </c>
      <c r="Y19" s="331">
        <f t="shared" si="1"/>
        <v>0</v>
      </c>
      <c r="Z19" s="332">
        <f t="shared" si="1"/>
        <v>0</v>
      </c>
      <c r="AA19" s="333">
        <f t="shared" ref="AA19:AA25" si="2">SUM(G19:Z19)</f>
        <v>1652</v>
      </c>
    </row>
    <row r="20" spans="2:27" ht="20.399999999999999"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1652</v>
      </c>
      <c r="W41" s="367">
        <f t="shared" si="8"/>
        <v>0</v>
      </c>
      <c r="X41" s="367">
        <f t="shared" si="8"/>
        <v>0</v>
      </c>
      <c r="Y41" s="367">
        <f t="shared" si="8"/>
        <v>0</v>
      </c>
      <c r="Z41" s="368">
        <f t="shared" si="8"/>
        <v>0</v>
      </c>
      <c r="AA41" s="369">
        <f t="shared" si="4"/>
        <v>1652</v>
      </c>
    </row>
    <row r="42" spans="2:27" ht="20.399999999999999"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1652</v>
      </c>
      <c r="W42" s="358">
        <f t="shared" si="9"/>
        <v>0</v>
      </c>
      <c r="X42" s="358">
        <f t="shared" si="9"/>
        <v>0</v>
      </c>
      <c r="Y42" s="358">
        <f t="shared" si="9"/>
        <v>0</v>
      </c>
      <c r="Z42" s="359">
        <f t="shared" si="9"/>
        <v>0</v>
      </c>
      <c r="AA42" s="360">
        <f t="shared" si="4"/>
        <v>1652</v>
      </c>
    </row>
    <row r="43" spans="2:27" ht="20.399999999999999"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1652</v>
      </c>
      <c r="W43" s="361">
        <f>+ﾁ.動物のふん尿!$AA$28</f>
        <v>0</v>
      </c>
      <c r="X43" s="361">
        <f>+ﾂ.動物の死体!$AA$28</f>
        <v>0</v>
      </c>
      <c r="Y43" s="361">
        <f>+ﾃ.ばいじん!$AA$28</f>
        <v>0</v>
      </c>
      <c r="Z43" s="362">
        <f>+ﾄ.混合廃棄物その他!$AA$28</f>
        <v>0</v>
      </c>
      <c r="AA43" s="363">
        <f t="shared" si="4"/>
        <v>1652</v>
      </c>
    </row>
    <row r="44" spans="2:27" ht="20.399999999999999"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1652</v>
      </c>
      <c r="W47" s="370">
        <f>+ﾁ.動物のふん尿!$AL$27</f>
        <v>0</v>
      </c>
      <c r="X47" s="370">
        <f>+ﾂ.動物の死体!$AL$27</f>
        <v>0</v>
      </c>
      <c r="Y47" s="370">
        <f>+ﾃ.ばいじん!$AL$27</f>
        <v>0</v>
      </c>
      <c r="Z47" s="371">
        <f>+ﾄ.混合廃棄物その他!$AL$27</f>
        <v>0</v>
      </c>
      <c r="AA47" s="372">
        <f t="shared" si="4"/>
        <v>1652</v>
      </c>
    </row>
    <row r="48" spans="2:27" ht="20.399999999999999"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399999999999999"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1652</v>
      </c>
      <c r="W49" s="422">
        <f>+ﾁ.動物のふん尿!$AS$24</f>
        <v>0</v>
      </c>
      <c r="X49" s="422">
        <f>+ﾂ.動物の死体!$AS$24</f>
        <v>0</v>
      </c>
      <c r="Y49" s="422">
        <f>+ﾃ.ばいじん!$AS$24</f>
        <v>0</v>
      </c>
      <c r="Z49" s="423">
        <f>+ﾄ.混合廃棄物その他!$AS$24</f>
        <v>0</v>
      </c>
      <c r="AA49" s="424">
        <f t="shared" si="4"/>
        <v>1652</v>
      </c>
    </row>
    <row r="50" spans="2:27" ht="20.399999999999999"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399999999999999"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399999999999999"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4013</v>
      </c>
      <c r="W63" s="406">
        <f t="shared" si="10"/>
        <v>0</v>
      </c>
      <c r="X63" s="406">
        <f t="shared" si="10"/>
        <v>0</v>
      </c>
      <c r="Y63" s="406">
        <f t="shared" si="10"/>
        <v>0</v>
      </c>
      <c r="Z63" s="406">
        <f t="shared" si="10"/>
        <v>0</v>
      </c>
      <c r="AA63" s="407">
        <f>+AA9+AA19+AA20</f>
        <v>4013</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2">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99999999999999" customHeight="1">
      <c r="C10" s="78"/>
      <c r="O10" s="79"/>
    </row>
    <row r="11" spans="1:16" ht="13.2">
      <c r="C11" s="78"/>
      <c r="L11" s="754" t="str">
        <f>+表紙!L34</f>
        <v>令和    7年    6月    25日</v>
      </c>
      <c r="M11" s="755"/>
      <c r="N11" s="755"/>
      <c r="O11" s="756"/>
    </row>
    <row r="12" spans="1:16" ht="13.2" customHeight="1">
      <c r="C12" s="78"/>
      <c r="O12" s="80"/>
    </row>
    <row r="13" spans="1:16" ht="13.2">
      <c r="C13" s="757" t="str">
        <f>+表紙!C36</f>
        <v>横浜市長</v>
      </c>
      <c r="D13" s="758"/>
      <c r="E13" s="758"/>
      <c r="F13" s="758"/>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46" t="str">
        <f>+表紙!J39</f>
        <v>横浜市金沢区鳥浜町13-12</v>
      </c>
      <c r="K16" s="746"/>
      <c r="L16" s="747"/>
      <c r="M16" s="747"/>
      <c r="N16" s="747"/>
      <c r="O16" s="748"/>
    </row>
    <row r="17" spans="1:15" ht="26.25" customHeight="1">
      <c r="C17" s="78"/>
      <c r="H17" s="23" t="s">
        <v>7</v>
      </c>
      <c r="I17" s="23"/>
      <c r="J17" s="746" t="str">
        <f>+表紙!J40</f>
        <v>紫雲建設株式会社　　　　                   　　　　　　　　　　代表取締役　　岩野　貴子</v>
      </c>
      <c r="K17" s="746"/>
      <c r="L17" s="747"/>
      <c r="M17" s="747"/>
      <c r="N17" s="747"/>
      <c r="O17" s="748"/>
    </row>
    <row r="18" spans="1:15">
      <c r="C18" s="78"/>
      <c r="J18" s="21" t="s">
        <v>8</v>
      </c>
      <c r="O18" s="79"/>
    </row>
    <row r="19" spans="1:15">
      <c r="C19" s="78"/>
      <c r="J19" s="24" t="s">
        <v>9</v>
      </c>
      <c r="K19" s="24"/>
      <c r="L19" s="759" t="str">
        <f>IF(+表紙!L42="","",+表紙!L42)</f>
        <v>045-775-1284</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　紫雲建設株式会社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2832</v>
      </c>
      <c r="N25" s="783"/>
      <c r="O25" s="784"/>
    </row>
    <row r="26" spans="1:15" ht="18" customHeight="1">
      <c r="C26" s="493" t="s">
        <v>11</v>
      </c>
      <c r="D26" s="494"/>
      <c r="E26" s="495"/>
      <c r="F26" s="769" t="str">
        <f>+表紙!F49</f>
        <v>　横浜市金沢区鳥浜町13-12</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　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16</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2361</v>
      </c>
      <c r="I40" s="240" t="s">
        <v>4</v>
      </c>
      <c r="J40" s="473" t="s">
        <v>324</v>
      </c>
      <c r="K40" s="474"/>
      <c r="L40" s="475"/>
      <c r="M40" s="786">
        <f>+表紙!M63</f>
        <v>2361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2361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5"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2" customHeight="1">
      <c r="A54" s="21"/>
      <c r="B54" s="21"/>
      <c r="C54" s="181">
        <v>3</v>
      </c>
      <c r="D54" s="460" t="s">
        <v>443</v>
      </c>
      <c r="E54" s="460"/>
      <c r="F54" s="460"/>
      <c r="G54" s="460"/>
      <c r="H54" s="460"/>
      <c r="I54" s="460"/>
      <c r="J54" s="460"/>
      <c r="K54" s="460"/>
      <c r="L54" s="460"/>
      <c r="M54" s="460"/>
      <c r="N54" s="460"/>
      <c r="O54" s="461"/>
    </row>
    <row r="55" spans="1:15" ht="28.2"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2"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2" customHeight="1">
      <c r="A68" s="21"/>
      <c r="B68" s="21"/>
      <c r="C68" s="181"/>
      <c r="D68" s="182" t="s">
        <v>310</v>
      </c>
      <c r="E68" s="460" t="s">
        <v>408</v>
      </c>
      <c r="F68" s="460"/>
      <c r="G68" s="460"/>
      <c r="H68" s="460"/>
      <c r="I68" s="460"/>
      <c r="J68" s="460"/>
      <c r="K68" s="460"/>
      <c r="L68" s="460"/>
      <c r="M68" s="460"/>
      <c r="N68" s="460"/>
      <c r="O68" s="461"/>
    </row>
    <row r="69" spans="1:15" ht="28.2" customHeight="1">
      <c r="A69" s="21"/>
      <c r="B69" s="21"/>
      <c r="C69" s="181"/>
      <c r="D69" s="182" t="s">
        <v>311</v>
      </c>
      <c r="E69" s="460" t="s">
        <v>316</v>
      </c>
      <c r="F69" s="460"/>
      <c r="G69" s="460"/>
      <c r="H69" s="460"/>
      <c r="I69" s="460"/>
      <c r="J69" s="460"/>
      <c r="K69" s="460"/>
      <c r="L69" s="460"/>
      <c r="M69" s="460"/>
      <c r="N69" s="460"/>
      <c r="O69" s="461"/>
    </row>
    <row r="70" spans="1:15" ht="28.2"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紫雲建設株式会社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2025-06-25T08:21:43Z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