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407304EF-CBF6-4E1B-B6A0-806BD1E15F5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29" i="94"/>
  <c r="AA36" i="94"/>
  <c r="H32" i="94"/>
  <c r="H31" i="94" s="1"/>
  <c r="H26" i="94"/>
  <c r="H27" i="94" s="1"/>
  <c r="AA28" i="94"/>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<sst xmlns="http://schemas.openxmlformats.org/spreadsheetml/2006/main" count="3181" uniqueCount="465">
  <si>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</si>
  <si>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</si>
  <si>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</si>
  <si>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</si>
  <si>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</si>
  <si>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</si>
  <si>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</si>
  <si>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</si>
  <si>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</si>
  <si>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</si>
  <si>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</si>
  <si>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</si>
  <si>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</si>
  <si>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</si>
  <si>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</si>
  <si>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</si>
  <si>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</si>
  <si>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</si>
  <si>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</si>
  <si>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</si>
  <si>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</si>
  <si>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</si>
  <si>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</si>
  <si>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</si>
  <si>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</si>
  <si>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</si>
  <si>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</si>
  <si>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</si>
  <si>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</si>
  <si>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</si>
  <si>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</si>
  <si>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</si>
  <si>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</si>
  <si>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</si>
  <si>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</si>
  <si>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</si>
  <si>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</si>
  <si>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</si>
  <si>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</si>
  <si>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</si>
  <si>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</si>
  <si>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</si>
  <si>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</si>
  <si>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</si>
  <si>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</si>
  <si>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</si>
  <si>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</si>
  <si>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</si>
  <si>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</si>
  <si>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</si>
  <si>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</si>
  <si>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</si>
  <si>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</si>
  <si>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</si>
  <si>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</si>
  <si>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</si>
  <si>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</si>
  <si>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</si>
  <si>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</si>
  <si>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</si>
  <si>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</si>
  <si>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</si>
  <si>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</si>
  <si>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</si>
  <si>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</si>
  <si>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</si>
  <si>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</si>
  <si>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</si>
  <si>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</si>
  <si>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</si>
  <si>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</si>
  <si>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</si>
  <si>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</si>
  <si>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</si>
  <si>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</si>
  <si>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</si>
  <si>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</si>
  <si>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</si>
  <si>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</si>
  <si>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</si>
  <si>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</si>
  <si>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</si>
  <si>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</si>
  <si>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</si>
  <si>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</si>
  <si>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</si>
  <si>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</si>
  <si>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</si>
  <si>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</si>
  <si>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</si>
  <si>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</si>
  <si>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</si>
  <si>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</si>
  <si>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</si>
  <si>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</si>
  <si>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</si>
  <si>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</si>
  <si>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</si>
  <si>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</si>
  <si>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</si>
  <si>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</si>
  <si>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</si>
  <si>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</si>
  <si>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</si>
  <si>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</si>
  <si>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</si>
  <si>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</si>
  <si>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</si>
  <si>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</si>
  <si>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</si>
  <si>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</si>
  <si>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</si>
  <si>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</si>
  <si>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</si>
  <si>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</si>
  <si>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</si>
  <si>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</si>
  <si>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</si>
  <si>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</si>
  <si>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</si>
  <si>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</si>
  <si>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</si>
  <si>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</si>
  <si>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</si>
  <si>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</si>
  <si>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</si>
  <si>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</si>
  <si>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</si>
  <si>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</si>
  <si>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</si>
  <si>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</si>
  <si>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</si>
  <si>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</si>
  <si>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</si>
  <si>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</si>
  <si>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</si>
  <si>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</si>
  <si>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</si>
  <si>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</si>
  <si>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</si>
  <si>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</si>
  <si>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</si>
  <si>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</si>
  <si>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</si>
  <si>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</si>
  <si>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</si>
  <si>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</si>
  <si>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</si>
  <si>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</si>
  <si>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</si>
  <si>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</si>
  <si>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</si>
  <si>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</si>
  <si>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</si>
  <si>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</si>
  <si>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</si>
  <si>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</si>
  <si>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</si>
  <si>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</si>
  <si>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</si>
  <si>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</si>
  <si>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</si>
  <si>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</si>
  <si>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</si>
  <si>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</si>
  <si>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</si>
  <si>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</si>
  <si>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</si>
  <si>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</si>
  <si>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</si>
  <si>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</si>
  <si>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</si>
  <si>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</si>
  <si>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</si>
  <si>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</si>
  <si>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</si>
  <si>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</si>
  <si>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</si>
  <si>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</si>
  <si>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</si>
  <si>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</si>
  <si>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</si>
  <si>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</si>
  <si>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</si>
  <si>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</si>
  <si>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</si>
  <si>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</si>
  <si>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</si>
  <si>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</si>
  <si>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</si>
  <si>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</si>
  <si>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</si>
  <si>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</si>
  <si>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</si>
  <si>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</si>
  <si>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</si>
  <si>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</si>
  <si>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</si>
  <si>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</si>
  <si>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</si>
  <si>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</si>
  <si>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</si>
  <si>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</si>
  <si>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</si>
  <si>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</si>
  <si>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</si>
  <si>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</si>
  <si>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</si>
  <si>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</si>
  <si>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</si>
  <si>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</si>
  <si>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</si>
  <si>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</si>
  <si>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</si>
  <si>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</si>
  <si>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</si>
  <si>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</si>
  <si>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</si>
  <si>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</si>
  <si>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</si>
  <si>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</si>
  <si>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</si>
  <si>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</si>
  <si>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</si>
  <si>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</si>
  <si>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</si>
  <si>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</si>
  <si>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</si>
  <si>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</si>
  <si>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</si>
  <si>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</si>
  <si>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</si>
  <si>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</si>
  <si>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</si>
  <si>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</si>
  <si>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</si>
  <si>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</si>
  <si>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</si>
  <si>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</si>
  <si>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</si>
  <si>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</si>
  <si>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</si>
  <si>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</si>
  <si>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</si>
  <si>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</si>
  <si>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</si>
  <si>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</si>
  <si>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</si>
  <si>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</si>
  <si>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</si>
  <si>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</si>
  <si>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</si>
  <si>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</si>
  <si>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</si>
  <si>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</si>
  <si>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</si>
  <si>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</si>
  <si>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</si>
  <si>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</si>
  <si>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</si>
  <si>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</si>
  <si>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</si>
  <si>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</si>
  <si>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</si>
  <si>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</si>
  <si>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</si>
  <si>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</si>
  <si>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</si>
  <si>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</si>
  <si>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</si>
  <si>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</si>
  <si>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</si>
  <si>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</si>
  <si>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</si>
  <si>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</si>
  <si>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</si>
  <si>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</si>
  <si>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</si>
  <si>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</si>
  <si>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</si>
  <si>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</si>
  <si>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</si>
  <si>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</si>
  <si>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</si>
  <si>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</si>
  <si>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</si>
  <si>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</si>
  <si>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</si>
  <si>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</si>
  <si>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</si>
  <si>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</si>
  <si>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</si>
  <si>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</si>
  <si>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</si>
  <si>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</si>
  <si>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</si>
  <si>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</si>
  <si>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</si>
  <si>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</si>
  <si>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</si>
  <si>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</si>
  <si>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</si>
  <si>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</si>
  <si>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</si>
  <si>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</si>
  <si>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</si>
  <si>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</si>
  <si>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</si>
  <si>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</si>
  <si>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</si>
  <si>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</si>
  <si>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</si>
  <si>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</si>
  <si>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</si>
  <si>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</si>
  <si>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</si>
  <si>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</si>
  <si>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</si>
  <si>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</si>
  <si>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</si>
  <si>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</si>
  <si>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</si>
  <si>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</si>
  <si>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</si>
  <si>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</si>
  <si>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</si>
  <si>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</si>
  <si>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</si>
  <si>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</si>
  <si>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</si>
  <si>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</si>
  <si>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</si>
  <si>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</si>
  <si>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</si>
  <si>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</si>
  <si>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</si>
  <si>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</si>
  <si>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</si>
  <si>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</si>
  <si>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</si>
  <si>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</si>
  <si>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</si>
  <si>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</si>
  <si>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</si>
  <si>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</si>
  <si>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</si>
  <si>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</si>
  <si>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</si>
  <si>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</si>
  <si>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</si>
  <si>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</si>
  <si>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</si>
  <si>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</si>
  <si>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</si>
  <si>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</si>
  <si>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</si>
  <si>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</si>
  <si>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</si>
  <si>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</si>
  <si>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</si>
  <si>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</si>
  <si>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</si>
  <si>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</si>
  <si>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</si>
  <si>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</si>
  <si>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</si>
  <si>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</si>
  <si>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</si>
  <si>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</si>
  <si>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</si>
  <si>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</si>
  <si>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</si>
  <si>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</si>
  <si>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</si>
  <si>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</si>
  <si>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</si>
  <si>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</si>
  <si>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</si>
  <si>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</si>
  <si>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</si>
  <si>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</si>
  <si>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</si>
  <si>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</si>
  <si>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</si>
  <si>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</si>
  <si>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</si>
  <si>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</si>
  <si>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</si>
  <si>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</si>
  <si>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</si>
  <si>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</si>
  <si>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</si>
  <si>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</si>
  <si>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</si>
  <si>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</si>
  <si>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</si>
  <si>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</si>
  <si>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</si>
  <si>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</si>
  <si>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</si>
  <si>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</si>
  <si>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</si>
  <si>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</si>
  <si>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</si>
  <si>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</si>
  <si>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</si>
  <si>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</si>
  <si>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</si>
  <si>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</si>
  <si>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</si>
  <si>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</si>
  <si>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</si>
  <si>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</si>
  <si>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</si>
  <si>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</si>
  <si>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</si>
  <si>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</si>
  <si>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</si>
  <si>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</si>
  <si>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</si>
  <si>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</si>
  <si>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</si>
  <si>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</si>
  <si>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</si>
  <si>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</si>
  <si>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</si>
  <si>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</si>
  <si>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</si>
  <si>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</si>
  <si>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</si>
  <si>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</si>
  <si>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</si>
  <si>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</si>
  <si>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</si>
  <si>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</si>
  <si>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</si>
  <si>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</si>
  <si>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</si>
  <si>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</si>
  <si>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</si>
  <si>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</si>
  <si>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</si>
  <si>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</si>
  <si>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</si>
  <si>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</si>
  <si>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</si>
  <si>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 年 ６ 月  ２３ 日</t>
    <phoneticPr fontId="3"/>
  </si>
  <si>
    <t>東京都品川区大崎１－５－１大崎センタービル</t>
  </si>
  <si>
    <t>日鉄エンジニアリング株式会社
　代表取締役社長　石倭　行人</t>
  </si>
  <si>
    <t>日鉄エンジニアリング株式会社</t>
  </si>
  <si>
    <t>横浜市内建設工事事務所</t>
  </si>
  <si>
    <t>03-6665-2000</t>
  </si>
  <si>
    <t>横浜市長</t>
  </si>
  <si>
    <t>総合工事業</t>
  </si>
  <si>
    <t>燃え殻→遮断型埋立処分（委託）
汚泥（建設汚泥）→脱水（委託）→再生利用（委託）、管理型・安定型埋立処分（委託）
廃油→焼却(委託) →管理型埋立処分（委託）
廃酸・廃アルカリ→中和(委託)・乾燥（委託）→焼却→管理型・安定型埋立処分（委託）
廃プラ→選別・破砕・圧縮・溶融・焼却（委託）→再生利用（委託）、管理型・安定型埋立処分（委託）ガラス・陶磁器くず→選別・圧縮・破砕（委託）→再生利用（委託）、管理型・安定型埋立処分（委託）がれき類（コンクリート片・廃アスファルト・レンガ破片など）→破砕（委託）→再生利用（委託）、安定型埋立処分（委託）
木くず・紙くず→破砕（委託）→焼却（委託）、再生利用（委託）→管理型埋立処分（委託）
建設混合廃棄物→選別・破砕・圧縮（委託）→管理型・安定型埋立処分（委託）</t>
    <phoneticPr fontId="3"/>
  </si>
  <si>
    <t xml:space="preserve">【本　社】　　　 担当役員－安全衛生・環境部長－安全衛生・環境室MG
↓
【本部・支社】 本部長・支社長－工事担当部長－工事担当室長（廃棄物管理責任者）
↓
【事業場】 　　作業所長（廃棄物処理責任者）－協力業者
</t>
    <rPh sb="1" eb="2">
      <t>ホン</t>
    </rPh>
    <rPh sb="3" eb="4">
      <t>シャ</t>
    </rPh>
    <rPh sb="9" eb="13">
      <t>タントウヤクイン</t>
    </rPh>
    <rPh sb="14" eb="22">
      <t>アン</t>
    </rPh>
    <rPh sb="22" eb="23">
      <t>チョウ</t>
    </rPh>
    <rPh sb="24" eb="32">
      <t>アン</t>
    </rPh>
    <rPh sb="38" eb="40">
      <t>ホンブ</t>
    </rPh>
    <rPh sb="41" eb="43">
      <t>シシャ</t>
    </rPh>
    <rPh sb="45" eb="48">
      <t>ホンブチョウ</t>
    </rPh>
    <rPh sb="49" eb="52">
      <t>シシャチョウ</t>
    </rPh>
    <rPh sb="53" eb="59">
      <t>コウジタントウブチョウ</t>
    </rPh>
    <rPh sb="60" eb="66">
      <t>コウジタントウシツチョウ</t>
    </rPh>
    <rPh sb="67" eb="75">
      <t>ハイキブツカンリセキニンシャ</t>
    </rPh>
    <rPh sb="80" eb="83">
      <t>ジギョウバ</t>
    </rPh>
    <rPh sb="87" eb="91">
      <t>サギョウショチョウ</t>
    </rPh>
    <rPh sb="92" eb="100">
      <t>ハイキブツショリセキニンシャ</t>
    </rPh>
    <rPh sb="102" eb="104">
      <t>キョウリョク</t>
    </rPh>
    <rPh sb="104" eb="106">
      <t>ギョウシャ</t>
    </rPh>
    <phoneticPr fontId="3"/>
  </si>
  <si>
    <t>調達品については梱包の簡素化に取り組んだ。</t>
  </si>
  <si>
    <t>従来の活動を継続する。</t>
  </si>
  <si>
    <t>処理委託前に可能な限り分別を実施し「建設混合廃棄物」委託処理量の低減啓発を実施している。</t>
  </si>
  <si>
    <t>従来通り、「建設混合廃棄物」の排出量の低減を実施する。</t>
  </si>
  <si>
    <t>特段実施していない。</t>
  </si>
  <si>
    <t>特段の計画はなし。</t>
  </si>
  <si>
    <t>処理委託実績があり、且つ電子マニフェスト対応可能業者と優先的に契約を結んでいる。</t>
  </si>
  <si>
    <t>電子マニフェスト対応可能な業者は勿論のこと、出来るだけ「優良認定処理業者」と優先的に処理委託契約を結ぶ計画としている。</t>
  </si>
  <si>
    <t>03-6665-2000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</si>
</sst>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E68" zoomScale="115" zoomScaleNormal="115" zoomScaleSheetLayoutView="115" workbookViewId="0">
      <selection activeCell="N51" sqref="N51:U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452</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451</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2796</v>
      </c>
      <c r="Q49" s="567"/>
      <c r="R49" s="567"/>
      <c r="S49" s="567"/>
      <c r="T49" s="567"/>
      <c r="U49" s="568"/>
    </row>
    <row r="50" spans="3:23" ht="26.25" customHeight="1" x14ac:dyDescent="0.15">
      <c r="C50" s="538" t="s">
        <v>11</v>
      </c>
      <c r="D50" s="539"/>
      <c r="E50" s="540"/>
      <c r="F50" s="549" t="s">
        <v>450</v>
      </c>
      <c r="G50" s="550"/>
      <c r="H50" s="550"/>
      <c r="I50" s="550"/>
      <c r="J50" s="550"/>
      <c r="K50" s="550"/>
      <c r="L50" s="550"/>
      <c r="M50" s="550"/>
      <c r="N50" s="341" t="s">
        <v>172</v>
      </c>
      <c r="O50" s="449"/>
      <c r="P50" s="450"/>
      <c r="Q50" s="553" t="s">
        <v>464</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19780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10</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454</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455</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4044.8</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1150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457</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458</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460</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461</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460</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461</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460</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461</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4044.8</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1522.8</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4044.8</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462</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1150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610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1150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463</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21" workbookViewId="0">
      <selection activeCell="AR31" sqref="AR31:AT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1"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2" workbookViewId="0">
      <selection activeCell="AR31" sqref="AR31:AT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619.79999999999995</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200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200</v>
      </c>
      <c r="P27" s="718"/>
      <c r="Q27" s="718"/>
      <c r="R27" s="718"/>
      <c r="S27" s="49" t="s">
        <v>38</v>
      </c>
      <c r="T27" s="70"/>
      <c r="U27" s="70"/>
      <c r="X27" s="68" t="s">
        <v>39</v>
      </c>
      <c r="Y27" s="71"/>
      <c r="AG27" s="58"/>
      <c r="AH27" s="58"/>
      <c r="AI27" s="58"/>
      <c r="AJ27" s="58"/>
      <c r="AK27" s="668">
        <f>+AG18+O27</f>
        <v>200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619.79999999999995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36.700000000000003</v>
      </c>
      <c r="G30" s="674"/>
      <c r="H30" s="214" t="s">
        <v>198</v>
      </c>
      <c r="L30" s="682"/>
      <c r="O30" s="61"/>
      <c r="Q30" s="684">
        <f>+ROUND(Z28,1)+ROUND(Z29,1)+ROUND(Z30,1)</f>
        <v>200</v>
      </c>
      <c r="R30" s="718"/>
      <c r="S30" s="718"/>
      <c r="T30" s="718"/>
      <c r="U30" s="49" t="s">
        <v>16</v>
      </c>
      <c r="X30" s="726" t="s">
        <v>186</v>
      </c>
      <c r="Y30" s="727"/>
      <c r="Z30" s="670">
        <v>0</v>
      </c>
      <c r="AA30" s="671"/>
      <c r="AB30" s="671"/>
      <c r="AC30" s="671"/>
      <c r="AD30" s="671"/>
      <c r="AE30" s="49" t="s">
        <v>13</v>
      </c>
      <c r="AK30" s="655">
        <v>100</v>
      </c>
      <c r="AL30" s="656"/>
      <c r="AM30" s="656"/>
      <c r="AN30" s="656"/>
      <c r="AO30" s="57" t="s">
        <v>13</v>
      </c>
      <c r="AR30" s="667"/>
      <c r="AS30" s="664"/>
      <c r="AT30" s="664"/>
      <c r="AU30" s="665"/>
    </row>
    <row r="31" spans="2:48" ht="27" customHeight="1" thickTop="1" thickBot="1" x14ac:dyDescent="0.2">
      <c r="B31" s="690" t="s">
        <v>375</v>
      </c>
      <c r="C31" s="679"/>
      <c r="D31" s="679"/>
      <c r="E31" s="680"/>
      <c r="F31" s="673">
        <v>619.79999999999995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1794</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500</v>
      </c>
      <c r="P27" s="718"/>
      <c r="Q27" s="718"/>
      <c r="R27" s="718"/>
      <c r="S27" s="49" t="s">
        <v>38</v>
      </c>
      <c r="T27" s="70"/>
      <c r="U27" s="70"/>
      <c r="X27" s="68" t="s">
        <v>39</v>
      </c>
      <c r="Y27" s="71"/>
      <c r="AG27" s="58"/>
      <c r="AH27" s="58"/>
      <c r="AI27" s="58"/>
      <c r="AJ27" s="58"/>
      <c r="AK27" s="668">
        <f>+AG18+O27</f>
        <v>500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1794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1476.8</v>
      </c>
      <c r="G30" s="674"/>
      <c r="H30" s="214" t="s">
        <v>198</v>
      </c>
      <c r="L30" s="682"/>
      <c r="O30" s="61"/>
      <c r="Q30" s="684">
        <f>+ROUND(Z28,1)+ROUND(Z29,1)+ROUND(Z30,1)</f>
        <v>500</v>
      </c>
      <c r="R30" s="718"/>
      <c r="S30" s="718"/>
      <c r="T30" s="718"/>
      <c r="U30" s="49" t="s">
        <v>16</v>
      </c>
      <c r="X30" s="726" t="s">
        <v>186</v>
      </c>
      <c r="Y30" s="727"/>
      <c r="Z30" s="670">
        <v>0</v>
      </c>
      <c r="AA30" s="671"/>
      <c r="AB30" s="671"/>
      <c r="AC30" s="671"/>
      <c r="AD30" s="671"/>
      <c r="AE30" s="49" t="s">
        <v>13</v>
      </c>
      <c r="AK30" s="655">
        <v>500</v>
      </c>
      <c r="AL30" s="656"/>
      <c r="AM30" s="656"/>
      <c r="AN30" s="656"/>
      <c r="AO30" s="57" t="s">
        <v>13</v>
      </c>
      <c r="AR30" s="667"/>
      <c r="AS30" s="664"/>
      <c r="AT30" s="664"/>
      <c r="AU30" s="665"/>
    </row>
    <row r="31" spans="2:48" ht="27" customHeight="1" thickTop="1" thickBot="1" x14ac:dyDescent="0.2">
      <c r="B31" s="690" t="s">
        <v>375</v>
      </c>
      <c r="C31" s="679"/>
      <c r="D31" s="679"/>
      <c r="E31" s="680"/>
      <c r="F31" s="673">
        <v>1794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6" zoomScaleNormal="100" workbookViewId="0">
      <selection activeCell="O12" sqref="O12:R1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日鉄エンジニアリング株式会社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v>0</v>
      </c>
      <c r="P12" s="719"/>
      <c r="Q12" s="719"/>
      <c r="R12" s="719"/>
      <c r="S12" s="57" t="s">
        <v>22</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313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511.3</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511.3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511.3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2" zoomScale="80" zoomScaleNormal="80" workbookViewId="0">
      <selection activeCell="H19" sqref="H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日鉄エンジニアリング株式会社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248.9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328.9</v>
      </c>
      <c r="M9" s="377">
        <f>IF(OR(ｷ.紙くず!F24&gt;0,ｷ.紙くず!F24&lt;0),ｷ.紙くず!F24,IF(M$19&gt;0,"0",0))</f>
        <v>60.9</v>
      </c>
      <c r="N9" s="377">
        <f>IF(OR(ｸ.木くず!F24&gt;0,ｸ.木くず!F24&lt;0),ｸ.木くず!F24,IF(N$19&gt;0,"0",0))</f>
        <v>481</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619.79999999999995</v>
      </c>
      <c r="U9" s="377">
        <f>IF(OR(ｿ.鉱さい!F24&gt;0,ｿ.鉱さい!F24&lt;0),ｿ.鉱さい!F24,IF(U$19&gt;0,"0",0))</f>
        <v>0</v>
      </c>
      <c r="V9" s="377">
        <f>IF(OR(ﾀ.がれき類!F24&gt;0,ﾀ.がれき類!F24&lt;0),ﾀ.がれき類!F24,IF(V$19&gt;0,"0",0))</f>
        <v>1794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511.3</v>
      </c>
      <c r="AA9" s="379">
        <f>IF(SUM(G9:Z9)&gt;0,SUM(G9:Z9),IF(AA$19&gt;0,"0",0))</f>
        <v>4044.8</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248.9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328.9</v>
      </c>
      <c r="M14" s="383">
        <f>IF(OR(ｷ.紙くず!F29&gt;0,ｷ.紙くず!F29&lt;0),ｷ.紙くず!F29,IF(M$19&gt;0,"0",0))</f>
        <v>60.9</v>
      </c>
      <c r="N14" s="383">
        <f>IF(OR(ｸ.木くず!F29&gt;0,ｸ.木くず!F29&lt;0),ｸ.木くず!F29,IF(N$19&gt;0,"0",0))</f>
        <v>481</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619.79999999999995</v>
      </c>
      <c r="U14" s="383">
        <f>IF(OR(ｿ.鉱さい!F29&gt;0,ｿ.鉱さい!F29&lt;0),ｿ.鉱さい!F29,IF(U$19&gt;0,"0",0))</f>
        <v>0</v>
      </c>
      <c r="V14" s="383">
        <f>IF(OR(ﾀ.がれき類!F29&gt;0,ﾀ.がれき類!F29&lt;0),ﾀ.がれき類!F29,IF(V$19&gt;0,"0",0))</f>
        <v>1794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511.3</v>
      </c>
      <c r="AA14" s="385">
        <f t="shared" si="0"/>
        <v>4044.8</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9.3000000000000007</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36.700000000000003</v>
      </c>
      <c r="U15" s="383">
        <f>IF(OR(ｿ.鉱さい!F30&gt;0,ｿ.鉱さい!F30&lt;0),ｿ.鉱さい!F30,IF(U$19&gt;0,"0",0))</f>
        <v>0</v>
      </c>
      <c r="V15" s="383">
        <f>IF(OR(ﾀ.がれき類!F30&gt;0,ﾀ.がれき類!F30&lt;0),ﾀ.がれき類!F30,IF(V$19&gt;0,"0",0))</f>
        <v>1476.8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f t="shared" si="0"/>
        <v>1522.8</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248.9</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328.9</v>
      </c>
      <c r="M16" s="383">
        <f>IF(OR(ｷ.紙くず!F31&gt;0,ｷ.紙くず!F31&lt;0),ｷ.紙くず!F31,IF(M$19&gt;0,"0",0))</f>
        <v>60.9</v>
      </c>
      <c r="N16" s="383">
        <f>IF(OR(ｸ.木くず!F31&gt;0,ｸ.木くず!F31&lt;0),ｸ.木くず!F31,IF(N$19&gt;0,"0",0))</f>
        <v>481</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619.79999999999995</v>
      </c>
      <c r="U16" s="383">
        <f>IF(OR(ｿ.鉱さい!F31&gt;0,ｿ.鉱さい!F31&lt;0),ｿ.鉱さい!F31,IF(U$19&gt;0,"0",0))</f>
        <v>0</v>
      </c>
      <c r="V16" s="383">
        <f>IF(OR(ﾀ.がれき類!F31&gt;0,ﾀ.がれき類!F31&lt;0),ﾀ.がれき類!F31,IF(V$19&gt;0,"0",0))</f>
        <v>1794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511.3</v>
      </c>
      <c r="AA16" s="385">
        <f t="shared" si="0"/>
        <v>4044.8</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100</v>
      </c>
      <c r="I19" s="389">
        <f t="shared" si="1"/>
        <v>0</v>
      </c>
      <c r="J19" s="389">
        <f t="shared" si="1"/>
        <v>0</v>
      </c>
      <c r="K19" s="389">
        <f t="shared" si="1"/>
        <v>0</v>
      </c>
      <c r="L19" s="389">
        <f t="shared" si="1"/>
        <v>100</v>
      </c>
      <c r="M19" s="389">
        <f t="shared" si="1"/>
        <v>50</v>
      </c>
      <c r="N19" s="389">
        <f t="shared" si="1"/>
        <v>100</v>
      </c>
      <c r="O19" s="389">
        <f t="shared" si="1"/>
        <v>0</v>
      </c>
      <c r="P19" s="389">
        <f t="shared" si="1"/>
        <v>0</v>
      </c>
      <c r="Q19" s="389">
        <f t="shared" si="1"/>
        <v>0</v>
      </c>
      <c r="R19" s="389">
        <f t="shared" si="1"/>
        <v>0</v>
      </c>
      <c r="S19" s="389">
        <f t="shared" si="1"/>
        <v>0</v>
      </c>
      <c r="T19" s="389">
        <f t="shared" si="1"/>
        <v>200</v>
      </c>
      <c r="U19" s="389">
        <f t="shared" si="1"/>
        <v>0</v>
      </c>
      <c r="V19" s="389">
        <f t="shared" si="1"/>
        <v>500</v>
      </c>
      <c r="W19" s="389">
        <f t="shared" si="1"/>
        <v>0</v>
      </c>
      <c r="X19" s="389">
        <f t="shared" si="1"/>
        <v>0</v>
      </c>
      <c r="Y19" s="389">
        <f t="shared" si="1"/>
        <v>0</v>
      </c>
      <c r="Z19" s="390">
        <f t="shared" si="1"/>
        <v>100</v>
      </c>
      <c r="AA19" s="391">
        <f t="shared" ref="AA19:AA25" si="2">SUM(G19:Z19)</f>
        <v>1150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100</v>
      </c>
      <c r="I37" s="424">
        <f t="shared" si="8"/>
        <v>0</v>
      </c>
      <c r="J37" s="424">
        <f t="shared" si="8"/>
        <v>0</v>
      </c>
      <c r="K37" s="424">
        <f t="shared" si="8"/>
        <v>0</v>
      </c>
      <c r="L37" s="424">
        <f t="shared" si="8"/>
        <v>100</v>
      </c>
      <c r="M37" s="424">
        <f t="shared" si="8"/>
        <v>50</v>
      </c>
      <c r="N37" s="424">
        <f t="shared" si="8"/>
        <v>100</v>
      </c>
      <c r="O37" s="424">
        <f t="shared" si="8"/>
        <v>0</v>
      </c>
      <c r="P37" s="424">
        <f t="shared" si="8"/>
        <v>0</v>
      </c>
      <c r="Q37" s="424">
        <f t="shared" si="8"/>
        <v>0</v>
      </c>
      <c r="R37" s="424">
        <f t="shared" si="8"/>
        <v>0</v>
      </c>
      <c r="S37" s="424">
        <f t="shared" si="8"/>
        <v>0</v>
      </c>
      <c r="T37" s="424">
        <f t="shared" si="8"/>
        <v>200</v>
      </c>
      <c r="U37" s="424">
        <f t="shared" si="8"/>
        <v>0</v>
      </c>
      <c r="V37" s="424">
        <f t="shared" si="8"/>
        <v>500</v>
      </c>
      <c r="W37" s="424">
        <f t="shared" si="8"/>
        <v>0</v>
      </c>
      <c r="X37" s="424">
        <f t="shared" si="8"/>
        <v>0</v>
      </c>
      <c r="Y37" s="424">
        <f t="shared" si="8"/>
        <v>0</v>
      </c>
      <c r="Z37" s="425">
        <f t="shared" si="8"/>
        <v>100</v>
      </c>
      <c r="AA37" s="426">
        <f t="shared" si="4"/>
        <v>1150</v>
      </c>
    </row>
    <row r="38" spans="2:27" ht="24" customHeight="1" x14ac:dyDescent="0.15">
      <c r="B38" s="170"/>
      <c r="C38" s="809"/>
      <c r="D38" s="227"/>
      <c r="E38" s="225" t="s">
        <v>319</v>
      </c>
      <c r="F38" s="443"/>
      <c r="G38" s="415">
        <f t="shared" ref="G38:Z38" si="9">SUM(G39:G41)</f>
        <v>0</v>
      </c>
      <c r="H38" s="415">
        <f t="shared" si="9"/>
        <v>100</v>
      </c>
      <c r="I38" s="415">
        <f t="shared" si="9"/>
        <v>0</v>
      </c>
      <c r="J38" s="415">
        <f t="shared" si="9"/>
        <v>0</v>
      </c>
      <c r="K38" s="415">
        <f t="shared" si="9"/>
        <v>0</v>
      </c>
      <c r="L38" s="415">
        <f t="shared" si="9"/>
        <v>100</v>
      </c>
      <c r="M38" s="415">
        <f t="shared" si="9"/>
        <v>50</v>
      </c>
      <c r="N38" s="415">
        <f t="shared" si="9"/>
        <v>100</v>
      </c>
      <c r="O38" s="415">
        <f t="shared" si="9"/>
        <v>0</v>
      </c>
      <c r="P38" s="415">
        <f t="shared" si="9"/>
        <v>0</v>
      </c>
      <c r="Q38" s="415">
        <f t="shared" si="9"/>
        <v>0</v>
      </c>
      <c r="R38" s="415">
        <f t="shared" si="9"/>
        <v>0</v>
      </c>
      <c r="S38" s="415">
        <f t="shared" si="9"/>
        <v>0</v>
      </c>
      <c r="T38" s="415">
        <f t="shared" si="9"/>
        <v>200</v>
      </c>
      <c r="U38" s="415">
        <f t="shared" si="9"/>
        <v>0</v>
      </c>
      <c r="V38" s="415">
        <f t="shared" si="9"/>
        <v>500</v>
      </c>
      <c r="W38" s="415">
        <f t="shared" si="9"/>
        <v>0</v>
      </c>
      <c r="X38" s="415">
        <f t="shared" si="9"/>
        <v>0</v>
      </c>
      <c r="Y38" s="415">
        <f t="shared" si="9"/>
        <v>0</v>
      </c>
      <c r="Z38" s="416">
        <f t="shared" si="9"/>
        <v>100</v>
      </c>
      <c r="AA38" s="417">
        <f t="shared" si="4"/>
        <v>1150</v>
      </c>
    </row>
    <row r="39" spans="2:27" ht="24" customHeight="1" x14ac:dyDescent="0.15">
      <c r="B39" s="170"/>
      <c r="C39" s="809"/>
      <c r="D39" s="228"/>
      <c r="E39" s="223"/>
      <c r="F39" s="221" t="s">
        <v>233</v>
      </c>
      <c r="G39" s="418">
        <f>+ｱ.燃え殻!$Z$28</f>
        <v>0</v>
      </c>
      <c r="H39" s="418">
        <f>+ｲ.汚泥!$Z$28</f>
        <v>100</v>
      </c>
      <c r="I39" s="418">
        <f>+ｳ.廃油!$Z$28</f>
        <v>0</v>
      </c>
      <c r="J39" s="418">
        <f>+ｴ.廃酸!$Z$28</f>
        <v>0</v>
      </c>
      <c r="K39" s="418">
        <f>+ｵ.廃ｱﾙｶﾘ!$Z$28</f>
        <v>0</v>
      </c>
      <c r="L39" s="418">
        <f>+ｶ.廃ﾌﾟﾗ類!$Z$28</f>
        <v>100</v>
      </c>
      <c r="M39" s="418">
        <f>+ｷ.紙くず!$Z$28</f>
        <v>50</v>
      </c>
      <c r="N39" s="418">
        <f>+ｸ.木くず!$Z$28</f>
        <v>100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200</v>
      </c>
      <c r="U39" s="418">
        <f>+ｿ.鉱さい!$Z$28</f>
        <v>0</v>
      </c>
      <c r="V39" s="418">
        <f>+ﾀ.がれき類!$Z$28</f>
        <v>500</v>
      </c>
      <c r="W39" s="418">
        <f>+ﾁ.動物のふん尿!$Z$28</f>
        <v>0</v>
      </c>
      <c r="X39" s="418">
        <f>+ﾂ.動物の死体!$Z$28</f>
        <v>0</v>
      </c>
      <c r="Y39" s="418">
        <f>+ﾃ.ばいじん!$Z$28</f>
        <v>0</v>
      </c>
      <c r="Z39" s="419">
        <f>+ﾄ.混合廃棄物その他!$Z$28</f>
        <v>100</v>
      </c>
      <c r="AA39" s="420">
        <f t="shared" si="4"/>
        <v>1150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100</v>
      </c>
      <c r="I43" s="427">
        <f>+ｳ.廃油!$AK$27</f>
        <v>0</v>
      </c>
      <c r="J43" s="427">
        <f>+ｴ.廃酸!$AK$27</f>
        <v>0</v>
      </c>
      <c r="K43" s="427">
        <f>+ｵ.廃ｱﾙｶﾘ!$AK$27</f>
        <v>0</v>
      </c>
      <c r="L43" s="427">
        <f>+ｶ.廃ﾌﾟﾗ類!$AK$27</f>
        <v>100</v>
      </c>
      <c r="M43" s="427">
        <f>+ｷ.紙くず!$AK$27</f>
        <v>50</v>
      </c>
      <c r="N43" s="427">
        <f>+ｸ.木くず!$AK$27</f>
        <v>100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200</v>
      </c>
      <c r="U43" s="427">
        <f>+ｿ.鉱さい!$AK$27</f>
        <v>0</v>
      </c>
      <c r="V43" s="427">
        <f>+ﾀ.がれき類!$AK$27</f>
        <v>500</v>
      </c>
      <c r="W43" s="427">
        <f>+ﾁ.動物のふん尿!$AK$27</f>
        <v>0</v>
      </c>
      <c r="X43" s="427">
        <f>+ﾂ.動物の死体!$AK$27</f>
        <v>0</v>
      </c>
      <c r="Y43" s="427">
        <f>+ﾃ.ばいじん!$AK$27</f>
        <v>0</v>
      </c>
      <c r="Z43" s="428">
        <f>+ﾄ.混合廃棄物その他!$AK$27</f>
        <v>100</v>
      </c>
      <c r="AA43" s="429">
        <f t="shared" si="4"/>
        <v>1150</v>
      </c>
    </row>
    <row r="44" spans="2:27" ht="24" customHeight="1" x14ac:dyDescent="0.15">
      <c r="B44" s="170"/>
      <c r="C44" s="177"/>
      <c r="D44" s="175" t="s">
        <v>188</v>
      </c>
      <c r="E44" s="806" t="s">
        <v>236</v>
      </c>
      <c r="F44" s="807"/>
      <c r="G44" s="430">
        <f>+ｱ.燃え殻!$AK$30</f>
        <v>0</v>
      </c>
      <c r="H44" s="430">
        <f>+ｲ.汚泥!$AK$30</f>
        <v>10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100</v>
      </c>
      <c r="U44" s="430">
        <f>+ｿ.鉱さい!$AK$30</f>
        <v>0</v>
      </c>
      <c r="V44" s="430">
        <f>+ﾀ.がれき類!$AK$30</f>
        <v>500</v>
      </c>
      <c r="W44" s="430">
        <f>+ﾁ.動物のふん尿!$AK$30</f>
        <v>0</v>
      </c>
      <c r="X44" s="430">
        <f>+ﾂ.動物の死体!$AK$30</f>
        <v>0</v>
      </c>
      <c r="Y44" s="430">
        <f>+ﾃ.ばいじん!$AK$30</f>
        <v>0</v>
      </c>
      <c r="Z44" s="431">
        <f>+ﾄ.混合廃棄物その他!$AK$30</f>
        <v>0</v>
      </c>
      <c r="AA44" s="432">
        <f t="shared" si="4"/>
        <v>610</v>
      </c>
    </row>
    <row r="45" spans="2:27" ht="24" customHeight="1" x14ac:dyDescent="0.15">
      <c r="B45" s="170"/>
      <c r="C45" s="177"/>
      <c r="D45" s="442" t="s">
        <v>190</v>
      </c>
      <c r="E45" s="799" t="s">
        <v>237</v>
      </c>
      <c r="F45" s="800"/>
      <c r="G45" s="433">
        <f>+ｱ.燃え殻!$AR$24</f>
        <v>0</v>
      </c>
      <c r="H45" s="433">
        <f>+ｲ.汚泥!$AR$24</f>
        <v>100</v>
      </c>
      <c r="I45" s="433">
        <f>+ｳ.廃油!$AR$24</f>
        <v>0</v>
      </c>
      <c r="J45" s="433">
        <f>+ｴ.廃酸!$AR$24</f>
        <v>0</v>
      </c>
      <c r="K45" s="433">
        <f>+ｵ.廃ｱﾙｶﾘ!$AR$24</f>
        <v>0</v>
      </c>
      <c r="L45" s="433">
        <f>+ｶ.廃ﾌﾟﾗ類!$AR$24</f>
        <v>100</v>
      </c>
      <c r="M45" s="433">
        <f>+ｷ.紙くず!$AR$24</f>
        <v>50</v>
      </c>
      <c r="N45" s="433">
        <f>+ｸ.木くず!$AR$24</f>
        <v>100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200</v>
      </c>
      <c r="U45" s="433">
        <f>+ｿ.鉱さい!$AR$24</f>
        <v>0</v>
      </c>
      <c r="V45" s="433">
        <f>+ﾀ.がれき類!$AR$24</f>
        <v>500</v>
      </c>
      <c r="W45" s="433">
        <f>+ﾁ.動物のふん尿!$AR$24</f>
        <v>0</v>
      </c>
      <c r="X45" s="433">
        <f>+ﾂ.動物の死体!$AR$24</f>
        <v>0</v>
      </c>
      <c r="Y45" s="433">
        <f>+ﾃ.ばいじん!$AR$24</f>
        <v>0</v>
      </c>
      <c r="Z45" s="434">
        <f>+ﾄ.混合廃棄物その他!$AR$24</f>
        <v>100</v>
      </c>
      <c r="AA45" s="435">
        <f t="shared" si="4"/>
        <v>1150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348.9</v>
      </c>
      <c r="I55" s="480">
        <f t="shared" si="10"/>
        <v>0</v>
      </c>
      <c r="J55" s="480">
        <f t="shared" si="10"/>
        <v>0</v>
      </c>
      <c r="K55" s="480">
        <f t="shared" si="10"/>
        <v>0</v>
      </c>
      <c r="L55" s="480">
        <f t="shared" si="10"/>
        <v>428.9</v>
      </c>
      <c r="M55" s="480">
        <f t="shared" si="10"/>
        <v>110.9</v>
      </c>
      <c r="N55" s="480">
        <f t="shared" si="10"/>
        <v>581</v>
      </c>
      <c r="O55" s="480">
        <f t="shared" si="10"/>
        <v>0</v>
      </c>
      <c r="P55" s="480">
        <f t="shared" si="10"/>
        <v>0</v>
      </c>
      <c r="Q55" s="480">
        <f t="shared" si="10"/>
        <v>0</v>
      </c>
      <c r="R55" s="480">
        <f t="shared" si="10"/>
        <v>0</v>
      </c>
      <c r="S55" s="480">
        <f t="shared" si="10"/>
        <v>0</v>
      </c>
      <c r="T55" s="480">
        <f t="shared" si="10"/>
        <v>819.8</v>
      </c>
      <c r="U55" s="480">
        <f t="shared" si="10"/>
        <v>0</v>
      </c>
      <c r="V55" s="480">
        <f t="shared" si="10"/>
        <v>2294</v>
      </c>
      <c r="W55" s="480">
        <f t="shared" si="10"/>
        <v>0</v>
      </c>
      <c r="X55" s="480">
        <f t="shared" si="10"/>
        <v>0</v>
      </c>
      <c r="Y55" s="480">
        <f t="shared" si="10"/>
        <v>0</v>
      </c>
      <c r="Z55" s="480">
        <f t="shared" si="10"/>
        <v>611.29999999999995</v>
      </c>
      <c r="AA55" s="481">
        <f>+AA9+AA19+AA20</f>
        <v>5194.8</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 年 ６ 月  ２３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東京都品川区大崎１－５－１大崎センタービル</v>
      </c>
      <c r="M16" s="884"/>
      <c r="N16" s="884"/>
      <c r="O16" s="884"/>
      <c r="P16" s="884"/>
      <c r="Q16" s="884"/>
      <c r="R16" s="884"/>
      <c r="S16" s="884"/>
      <c r="T16" s="884"/>
      <c r="U16" s="282"/>
    </row>
    <row r="17" spans="1:21" ht="26.25" customHeight="1" x14ac:dyDescent="0.15">
      <c r="C17" s="86"/>
      <c r="I17" s="25"/>
      <c r="J17" s="25" t="s">
        <v>7</v>
      </c>
      <c r="K17" s="25"/>
      <c r="L17" s="884" t="str">
        <f>+表紙!L41</f>
        <v>日鉄エンジニアリング株式会社
　代表取締役社長　石倭　行人</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03-6665-2000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日鉄エンジニアリング株式会社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2796</v>
      </c>
      <c r="Q25" s="891"/>
      <c r="R25" s="891"/>
      <c r="S25" s="891"/>
      <c r="T25" s="891"/>
      <c r="U25" s="892"/>
    </row>
    <row r="26" spans="1:21" ht="26.25" customHeight="1" x14ac:dyDescent="0.15">
      <c r="C26" s="538" t="s">
        <v>11</v>
      </c>
      <c r="D26" s="539"/>
      <c r="E26" s="540"/>
      <c r="F26" s="906" t="str">
        <f>+表紙!F50</f>
        <v>横浜市内建設工事事務所</v>
      </c>
      <c r="G26" s="907"/>
      <c r="H26" s="907"/>
      <c r="I26" s="907"/>
      <c r="J26" s="907"/>
      <c r="K26" s="907"/>
      <c r="L26" s="907"/>
      <c r="M26" s="907"/>
      <c r="N26" s="341" t="s">
        <v>172</v>
      </c>
      <c r="O26"/>
      <c r="P26"/>
      <c r="Q26" s="901" t="str">
        <f>IF(+表紙!Q50="","",+表紙!Q50)</f>
        <v>03-6665-2000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19780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10</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4044.8</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調達品については梱包の簡素化に取り組んだ。</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1150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従来の活動を継続する。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処理委託前に可能な限り分別を実施し「建設混合廃棄物」委託処理量の低減啓発を実施している。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従来通り、「建設混合廃棄物」の排出量の低減を実施する。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特段実施していない。</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特段の計画はなし。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特段実施していない。</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特段の計画はなし。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特段実施していない。</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特段の計画はなし。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4044.8</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1522.8</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4044.8</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処理委託実績があり、且つ電子マニフェスト対応可能業者と優先的に契約を結んでいる。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1150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610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1150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電子マニフェスト対応可能な業者は勿論のこと、出来るだけ「優良認定処理業者」と優先的に処理委託契約を結ぶ計画としている。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3"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248.9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9.3000000000000007</v>
      </c>
      <c r="G30" s="674"/>
      <c r="H30" s="214" t="s">
        <v>198</v>
      </c>
      <c r="L30" s="682"/>
      <c r="O30" s="61"/>
      <c r="Q30" s="684">
        <f>+ROUND(Z28,1)+ROUND(Z29,1)+ROUND(Z30,1)</f>
        <v>100</v>
      </c>
      <c r="R30" s="718"/>
      <c r="S30" s="718"/>
      <c r="T30" s="718"/>
      <c r="U30" s="49" t="s">
        <v>16</v>
      </c>
      <c r="X30" s="726" t="s">
        <v>186</v>
      </c>
      <c r="Y30" s="727"/>
      <c r="Z30" s="670">
        <v>0</v>
      </c>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248.9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21"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2"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8"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328.9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328.9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328.9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AR31" sqref="AR31:AT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60.9</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50</v>
      </c>
      <c r="P27" s="718"/>
      <c r="Q27" s="718"/>
      <c r="R27" s="718"/>
      <c r="S27" s="49" t="s">
        <v>38</v>
      </c>
      <c r="T27" s="70"/>
      <c r="U27" s="70"/>
      <c r="X27" s="68" t="s">
        <v>39</v>
      </c>
      <c r="Y27" s="71"/>
      <c r="AG27" s="58"/>
      <c r="AH27" s="58"/>
      <c r="AI27" s="58"/>
      <c r="AJ27" s="58"/>
      <c r="AK27" s="668">
        <f>+AG18+O27</f>
        <v>50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60.9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60.9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4"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日鉄エンジニアリング株式会社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100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481</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100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481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481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2025-08-06T06:46:52Z</dcterms:created>
  <dcterms:modified xsi:type="dcterms:W3CDTF">2025-08-06T06:46:53Z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