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54" i="94"/>
  <c r="R54" i="94"/>
  <c r="N53" i="94"/>
  <c r="V51" i="94"/>
  <c r="Z47" i="94"/>
  <c r="Y47" i="94"/>
  <c r="X47" i="94"/>
  <c r="W47" i="94"/>
  <c r="V47" i="94"/>
  <c r="U47" i="94"/>
  <c r="T47" i="94"/>
  <c r="S47" i="94"/>
  <c r="R47" i="94"/>
  <c r="Q47" i="94"/>
  <c r="P47" i="94"/>
  <c r="O47" i="94"/>
  <c r="N47" i="94"/>
  <c r="M47" i="94"/>
  <c r="L47" i="94"/>
  <c r="K47" i="94"/>
  <c r="J47" i="94"/>
  <c r="I47" i="94"/>
  <c r="H47" i="94"/>
  <c r="G47" i="94"/>
  <c r="AA47" i="94" s="1"/>
  <c r="Z46" i="94"/>
  <c r="Y46" i="94"/>
  <c r="X46" i="94"/>
  <c r="W46" i="94"/>
  <c r="V46" i="94"/>
  <c r="U46" i="94"/>
  <c r="T46" i="94"/>
  <c r="S46" i="94"/>
  <c r="R46" i="94"/>
  <c r="Q46" i="94"/>
  <c r="P46" i="94"/>
  <c r="O46" i="94"/>
  <c r="N46" i="94"/>
  <c r="M46" i="94"/>
  <c r="L46" i="94"/>
  <c r="K46" i="94"/>
  <c r="J46" i="94"/>
  <c r="I46" i="94"/>
  <c r="H46" i="94"/>
  <c r="G46" i="94"/>
  <c r="AA46" i="94" s="1"/>
  <c r="K228" i="95" s="1"/>
  <c r="K204" i="98" s="1"/>
  <c r="Y45" i="94"/>
  <c r="I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AA42" i="94" s="1"/>
  <c r="G42" i="94"/>
  <c r="Z41" i="94"/>
  <c r="Y41" i="94"/>
  <c r="X41" i="94"/>
  <c r="W41" i="94"/>
  <c r="V41" i="94"/>
  <c r="U41" i="94"/>
  <c r="T41" i="94"/>
  <c r="S41" i="94"/>
  <c r="R41" i="94"/>
  <c r="Q41" i="94"/>
  <c r="P41" i="94"/>
  <c r="P38" i="94" s="1"/>
  <c r="O41" i="94"/>
  <c r="N41" i="94"/>
  <c r="M41" i="94"/>
  <c r="L41" i="94"/>
  <c r="K41" i="94"/>
  <c r="J41" i="94"/>
  <c r="I41" i="94"/>
  <c r="H41" i="94"/>
  <c r="H38" i="94" s="1"/>
  <c r="G41" i="94"/>
  <c r="Z40" i="94"/>
  <c r="Y40" i="94"/>
  <c r="X40" i="94"/>
  <c r="W40" i="94"/>
  <c r="V40" i="94"/>
  <c r="U40" i="94"/>
  <c r="U38" i="94" s="1"/>
  <c r="U37" i="94" s="1"/>
  <c r="U19" i="94" s="1"/>
  <c r="T40" i="94"/>
  <c r="S40" i="94"/>
  <c r="R40" i="94"/>
  <c r="Q40" i="94"/>
  <c r="P40" i="94"/>
  <c r="O40" i="94"/>
  <c r="N40" i="94"/>
  <c r="M40" i="94"/>
  <c r="M38" i="94" s="1"/>
  <c r="M37" i="94" s="1"/>
  <c r="M19" i="94" s="1"/>
  <c r="M17" i="94" s="1"/>
  <c r="L40" i="94"/>
  <c r="K40" i="94"/>
  <c r="J40" i="94"/>
  <c r="I40" i="94"/>
  <c r="H40" i="94"/>
  <c r="G40" i="94"/>
  <c r="Z39" i="94"/>
  <c r="Z38" i="94" s="1"/>
  <c r="Z37" i="94" s="1"/>
  <c r="Z19" i="94" s="1"/>
  <c r="Y39" i="94"/>
  <c r="X39" i="94"/>
  <c r="X38" i="94" s="1"/>
  <c r="W39" i="94"/>
  <c r="W38" i="94" s="1"/>
  <c r="W37" i="94" s="1"/>
  <c r="V39" i="94"/>
  <c r="V38" i="94" s="1"/>
  <c r="V37" i="94" s="1"/>
  <c r="U39" i="94"/>
  <c r="T39" i="94"/>
  <c r="S39" i="94"/>
  <c r="S38" i="94" s="1"/>
  <c r="S37" i="94" s="1"/>
  <c r="R39" i="94"/>
  <c r="R38" i="94" s="1"/>
  <c r="R37" i="94" s="1"/>
  <c r="R19" i="94" s="1"/>
  <c r="Q39" i="94"/>
  <c r="P39" i="94"/>
  <c r="O39" i="94"/>
  <c r="O38" i="94" s="1"/>
  <c r="O37" i="94" s="1"/>
  <c r="N39" i="94"/>
  <c r="N38" i="94" s="1"/>
  <c r="N37" i="94" s="1"/>
  <c r="M39" i="94"/>
  <c r="L39" i="94"/>
  <c r="K39" i="94"/>
  <c r="K38" i="94" s="1"/>
  <c r="K37" i="94" s="1"/>
  <c r="J39" i="94"/>
  <c r="J38" i="94" s="1"/>
  <c r="J37" i="94" s="1"/>
  <c r="J19" i="94" s="1"/>
  <c r="I39" i="94"/>
  <c r="H39" i="94"/>
  <c r="G39" i="94"/>
  <c r="Y38" i="94"/>
  <c r="T38" i="94"/>
  <c r="T37" i="94" s="1"/>
  <c r="Q38" i="94"/>
  <c r="L38" i="94"/>
  <c r="L37" i="94" s="1"/>
  <c r="I38" i="94"/>
  <c r="Y37" i="94"/>
  <c r="Q37" i="94"/>
  <c r="I37" i="94"/>
  <c r="Z36" i="94"/>
  <c r="Y36" i="94"/>
  <c r="X36" i="94"/>
  <c r="W36" i="94"/>
  <c r="V36" i="94"/>
  <c r="U36" i="94"/>
  <c r="T36" i="94"/>
  <c r="S36" i="94"/>
  <c r="R36" i="94"/>
  <c r="Q36" i="94"/>
  <c r="P36" i="94"/>
  <c r="O36" i="94"/>
  <c r="N36" i="94"/>
  <c r="M36" i="94"/>
  <c r="L36" i="94"/>
  <c r="K36" i="94"/>
  <c r="J36" i="94"/>
  <c r="I36" i="94"/>
  <c r="H36" i="94"/>
  <c r="G36" i="94"/>
  <c r="Z35" i="94"/>
  <c r="Y35" i="94"/>
  <c r="X35" i="94"/>
  <c r="W35" i="94"/>
  <c r="V35" i="94"/>
  <c r="U35" i="94"/>
  <c r="T35" i="94"/>
  <c r="S35" i="94"/>
  <c r="R35" i="94"/>
  <c r="Q35" i="94"/>
  <c r="P35" i="94"/>
  <c r="O35" i="94"/>
  <c r="N35" i="94"/>
  <c r="M35" i="94"/>
  <c r="L35" i="94"/>
  <c r="K35" i="94"/>
  <c r="AA35" i="94" s="1"/>
  <c r="J35" i="94"/>
  <c r="I35" i="94"/>
  <c r="H35" i="94"/>
  <c r="G35" i="94"/>
  <c r="Z34" i="94"/>
  <c r="Y34" i="94"/>
  <c r="X34" i="94"/>
  <c r="W34" i="94"/>
  <c r="V34" i="94"/>
  <c r="U34" i="94"/>
  <c r="T34" i="94"/>
  <c r="S34" i="94"/>
  <c r="R34" i="94"/>
  <c r="Q34" i="94"/>
  <c r="P34" i="94"/>
  <c r="O34" i="94"/>
  <c r="N34" i="94"/>
  <c r="M34" i="94"/>
  <c r="L34" i="94"/>
  <c r="K34" i="94"/>
  <c r="J34" i="94"/>
  <c r="I34" i="94"/>
  <c r="H34" i="94"/>
  <c r="AA34" i="94" s="1"/>
  <c r="G34" i="94"/>
  <c r="Z33" i="94"/>
  <c r="Y33" i="94"/>
  <c r="Y32" i="94" s="1"/>
  <c r="Y31" i="94" s="1"/>
  <c r="X33" i="94"/>
  <c r="X32" i="94" s="1"/>
  <c r="X31" i="94" s="1"/>
  <c r="W33" i="94"/>
  <c r="V33" i="94"/>
  <c r="V32" i="94" s="1"/>
  <c r="U33" i="94"/>
  <c r="U32" i="94" s="1"/>
  <c r="U31" i="94" s="1"/>
  <c r="U26" i="94" s="1"/>
  <c r="T33" i="94"/>
  <c r="T32" i="94" s="1"/>
  <c r="T31" i="94" s="1"/>
  <c r="S33" i="94"/>
  <c r="R33" i="94"/>
  <c r="Q33" i="94"/>
  <c r="Q32" i="94" s="1"/>
  <c r="Q31" i="94" s="1"/>
  <c r="P33" i="94"/>
  <c r="P32" i="94" s="1"/>
  <c r="P31" i="94" s="1"/>
  <c r="O33" i="94"/>
  <c r="N33" i="94"/>
  <c r="N32" i="94" s="1"/>
  <c r="M33" i="94"/>
  <c r="M32" i="94" s="1"/>
  <c r="M31" i="94" s="1"/>
  <c r="M26" i="94" s="1"/>
  <c r="L33" i="94"/>
  <c r="L32" i="94" s="1"/>
  <c r="L31" i="94" s="1"/>
  <c r="K33" i="94"/>
  <c r="J33" i="94"/>
  <c r="I33" i="94"/>
  <c r="I32" i="94" s="1"/>
  <c r="I31" i="94" s="1"/>
  <c r="H33" i="94"/>
  <c r="H32" i="94" s="1"/>
  <c r="H31" i="94" s="1"/>
  <c r="H26" i="94" s="1"/>
  <c r="G33" i="94"/>
  <c r="AA33" i="94" s="1"/>
  <c r="Z32" i="94"/>
  <c r="Z31" i="94" s="1"/>
  <c r="W32" i="94"/>
  <c r="R32" i="94"/>
  <c r="R31" i="94" s="1"/>
  <c r="O32" i="94"/>
  <c r="J32" i="94"/>
  <c r="J31" i="94" s="1"/>
  <c r="G32" i="94"/>
  <c r="W31" i="94"/>
  <c r="O31" i="94"/>
  <c r="G31" i="94"/>
  <c r="Z30" i="94"/>
  <c r="Y30" i="94"/>
  <c r="X30" i="94"/>
  <c r="W30" i="94"/>
  <c r="V30" i="94"/>
  <c r="U30" i="94"/>
  <c r="T30" i="94"/>
  <c r="S30" i="94"/>
  <c r="R30" i="94"/>
  <c r="Q30" i="94"/>
  <c r="P30" i="94"/>
  <c r="O30" i="94"/>
  <c r="N30" i="94"/>
  <c r="M30" i="94"/>
  <c r="L30" i="94"/>
  <c r="K30" i="94"/>
  <c r="J30" i="94"/>
  <c r="I30" i="94"/>
  <c r="H30" i="94"/>
  <c r="G30" i="94"/>
  <c r="AA30" i="94" s="1"/>
  <c r="Z29" i="94"/>
  <c r="Y29" i="94"/>
  <c r="X29" i="94"/>
  <c r="W29" i="94"/>
  <c r="V29" i="94"/>
  <c r="U29" i="94"/>
  <c r="T29" i="94"/>
  <c r="T26" i="94" s="1"/>
  <c r="S29" i="94"/>
  <c r="R29" i="94"/>
  <c r="Q29" i="94"/>
  <c r="P29" i="94"/>
  <c r="O29" i="94"/>
  <c r="N29" i="94"/>
  <c r="M29" i="94"/>
  <c r="L29" i="94"/>
  <c r="L26" i="94" s="1"/>
  <c r="K29" i="94"/>
  <c r="J29" i="94"/>
  <c r="I29" i="94"/>
  <c r="H29" i="94"/>
  <c r="G29" i="94"/>
  <c r="Z28" i="94"/>
  <c r="Y28" i="94"/>
  <c r="X28" i="94"/>
  <c r="W28" i="94"/>
  <c r="W26" i="94" s="1"/>
  <c r="V28" i="94"/>
  <c r="U28" i="94"/>
  <c r="T28" i="94"/>
  <c r="S28" i="94"/>
  <c r="R28" i="94"/>
  <c r="R26" i="94" s="1"/>
  <c r="Q28" i="94"/>
  <c r="P28" i="94"/>
  <c r="O28" i="94"/>
  <c r="O26" i="94" s="1"/>
  <c r="N28" i="94"/>
  <c r="M28" i="94"/>
  <c r="L28" i="94"/>
  <c r="K28" i="94"/>
  <c r="J28" i="94"/>
  <c r="I28" i="94"/>
  <c r="AA28" i="94" s="1"/>
  <c r="H28" i="94"/>
  <c r="G28" i="94"/>
  <c r="G26" i="94" s="1"/>
  <c r="X26" i="94"/>
  <c r="P26"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U27" i="94" s="1"/>
  <c r="T23" i="94"/>
  <c r="S23" i="94"/>
  <c r="R23" i="94"/>
  <c r="R27" i="94" s="1"/>
  <c r="Q23" i="94"/>
  <c r="P23" i="94"/>
  <c r="O23" i="94"/>
  <c r="N23" i="94"/>
  <c r="M23" i="94"/>
  <c r="M27" i="94" s="1"/>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S19" i="94"/>
  <c r="S11" i="94" s="1"/>
  <c r="K19" i="94"/>
  <c r="Z16" i="94"/>
  <c r="R16" i="94"/>
  <c r="N16" i="94"/>
  <c r="M16" i="94"/>
  <c r="L16" i="94"/>
  <c r="Z15" i="94"/>
  <c r="V15" i="94"/>
  <c r="T15" i="94"/>
  <c r="S15" i="94"/>
  <c r="N15" i="94"/>
  <c r="M15" i="94"/>
  <c r="L15" i="94"/>
  <c r="H15" i="94"/>
  <c r="Z14" i="94"/>
  <c r="V14" i="94"/>
  <c r="T14" i="94"/>
  <c r="S14" i="94"/>
  <c r="N14" i="94"/>
  <c r="M14" i="94"/>
  <c r="L14" i="94"/>
  <c r="H14" i="94"/>
  <c r="K11" i="94"/>
  <c r="Z9" i="94"/>
  <c r="V9" i="94"/>
  <c r="T9" i="94"/>
  <c r="S9" i="94"/>
  <c r="N9" i="94"/>
  <c r="M9" i="94"/>
  <c r="L9" i="94"/>
  <c r="H9" i="94"/>
  <c r="P6" i="94"/>
  <c r="C37" i="92"/>
  <c r="C36" i="92"/>
  <c r="C35" i="92"/>
  <c r="C34" i="92"/>
  <c r="AR32" i="92"/>
  <c r="Q30" i="92"/>
  <c r="O27" i="92" s="1"/>
  <c r="F12" i="92" s="1"/>
  <c r="AR28" i="92"/>
  <c r="Z53" i="94" s="1"/>
  <c r="AR24" i="92"/>
  <c r="Z45" i="94" s="1"/>
  <c r="O22" i="92"/>
  <c r="Z51" i="94" s="1"/>
  <c r="AN18" i="92"/>
  <c r="AG18" i="92"/>
  <c r="AE5" i="92"/>
  <c r="C37" i="83"/>
  <c r="C36" i="83"/>
  <c r="C35" i="83"/>
  <c r="C34" i="83"/>
  <c r="AR32" i="83"/>
  <c r="Y54" i="94" s="1"/>
  <c r="AK31" i="83"/>
  <c r="Y52" i="94" s="1"/>
  <c r="Q30" i="83"/>
  <c r="AR28" i="83"/>
  <c r="Y53" i="94" s="1"/>
  <c r="O27" i="83"/>
  <c r="AR24" i="83"/>
  <c r="O22" i="83"/>
  <c r="Y51" i="94" s="1"/>
  <c r="AN18" i="83"/>
  <c r="AG18" i="83"/>
  <c r="F12" i="83"/>
  <c r="AE5" i="83"/>
  <c r="C37" i="91"/>
  <c r="C36" i="91"/>
  <c r="C35" i="91"/>
  <c r="C34" i="91"/>
  <c r="AR32" i="91"/>
  <c r="X54" i="94" s="1"/>
  <c r="AK31" i="91"/>
  <c r="X52" i="94" s="1"/>
  <c r="Q30" i="91"/>
  <c r="AR28" i="91"/>
  <c r="X53" i="94" s="1"/>
  <c r="O27" i="91"/>
  <c r="AR24" i="91"/>
  <c r="X45" i="94" s="1"/>
  <c r="O22" i="91"/>
  <c r="X51" i="94" s="1"/>
  <c r="AN18" i="91"/>
  <c r="AG18" i="91" s="1"/>
  <c r="F12" i="91"/>
  <c r="AE5" i="91"/>
  <c r="C37" i="90"/>
  <c r="C36" i="90"/>
  <c r="C35" i="90"/>
  <c r="C34" i="90"/>
  <c r="AR32" i="90"/>
  <c r="W54" i="94" s="1"/>
  <c r="AK31" i="90"/>
  <c r="W52" i="94" s="1"/>
  <c r="Q30" i="90"/>
  <c r="O27" i="90" s="1"/>
  <c r="F12" i="90" s="1"/>
  <c r="AR28" i="90"/>
  <c r="W53" i="94" s="1"/>
  <c r="AR24" i="90"/>
  <c r="W45" i="94" s="1"/>
  <c r="O22" i="90"/>
  <c r="W51" i="94" s="1"/>
  <c r="AN18" i="90"/>
  <c r="AG18" i="90"/>
  <c r="X18" i="90"/>
  <c r="O16" i="90" s="1"/>
  <c r="W50" i="94" s="1"/>
  <c r="AE5" i="90"/>
  <c r="C37" i="80"/>
  <c r="C36" i="80"/>
  <c r="C35" i="80"/>
  <c r="C34" i="80"/>
  <c r="AR32" i="80"/>
  <c r="V54" i="94" s="1"/>
  <c r="Q30" i="80"/>
  <c r="AR28" i="80"/>
  <c r="V53" i="94" s="1"/>
  <c r="O27" i="80"/>
  <c r="AR24" i="80"/>
  <c r="V45" i="94" s="1"/>
  <c r="O22" i="80"/>
  <c r="AN18" i="80"/>
  <c r="AG18" i="80"/>
  <c r="AK27" i="80" s="1"/>
  <c r="X18" i="80"/>
  <c r="F12" i="80"/>
  <c r="AE5" i="80"/>
  <c r="C37" i="82"/>
  <c r="C36" i="82"/>
  <c r="C35" i="82"/>
  <c r="C34" i="82"/>
  <c r="AR32" i="82"/>
  <c r="U54" i="94" s="1"/>
  <c r="AK31" i="82"/>
  <c r="U52" i="94" s="1"/>
  <c r="Q30" i="82"/>
  <c r="O27" i="82" s="1"/>
  <c r="F12" i="82" s="1"/>
  <c r="AR28" i="82"/>
  <c r="U53" i="94" s="1"/>
  <c r="AR24" i="82"/>
  <c r="U45" i="94" s="1"/>
  <c r="O22" i="82"/>
  <c r="U51" i="94" s="1"/>
  <c r="AN18" i="82"/>
  <c r="AG18" i="82" s="1"/>
  <c r="AE5" i="82"/>
  <c r="C37" i="84"/>
  <c r="C36" i="84"/>
  <c r="C35" i="84"/>
  <c r="C34" i="84"/>
  <c r="AR32" i="84"/>
  <c r="T54" i="94" s="1"/>
  <c r="Q30" i="84"/>
  <c r="AR28" i="84"/>
  <c r="T53" i="94" s="1"/>
  <c r="O27" i="84"/>
  <c r="F12" i="84" s="1"/>
  <c r="AR24" i="84"/>
  <c r="T45" i="94" s="1"/>
  <c r="O22" i="84"/>
  <c r="T51" i="94" s="1"/>
  <c r="AN18" i="84"/>
  <c r="AG18" i="84" s="1"/>
  <c r="AK27" i="84" s="1"/>
  <c r="AE5" i="84"/>
  <c r="C37" i="81"/>
  <c r="C36" i="81"/>
  <c r="C35" i="81"/>
  <c r="C34" i="81"/>
  <c r="AR32" i="81"/>
  <c r="S54" i="94" s="1"/>
  <c r="Q30" i="81"/>
  <c r="O27" i="81" s="1"/>
  <c r="F12" i="81" s="1"/>
  <c r="AR28" i="81"/>
  <c r="S53" i="94" s="1"/>
  <c r="AR24" i="81"/>
  <c r="S45" i="94" s="1"/>
  <c r="O22" i="81"/>
  <c r="S51" i="94" s="1"/>
  <c r="X21" i="81"/>
  <c r="AN18" i="81"/>
  <c r="AG18" i="81"/>
  <c r="X18" i="81" s="1"/>
  <c r="O16" i="81"/>
  <c r="S50" i="94" s="1"/>
  <c r="AE5" i="81"/>
  <c r="C37" i="79"/>
  <c r="C36" i="79"/>
  <c r="C35" i="79"/>
  <c r="C34" i="79"/>
  <c r="AR32" i="79"/>
  <c r="AK31" i="79"/>
  <c r="R52" i="94" s="1"/>
  <c r="Q30" i="79"/>
  <c r="O27" i="79" s="1"/>
  <c r="F12" i="79" s="1"/>
  <c r="AR28" i="79"/>
  <c r="R53" i="94" s="1"/>
  <c r="AR24" i="79"/>
  <c r="R45" i="94" s="1"/>
  <c r="O22" i="79"/>
  <c r="R51" i="94" s="1"/>
  <c r="AN18" i="79"/>
  <c r="AG18" i="79" s="1"/>
  <c r="AE5" i="79"/>
  <c r="C37" i="89"/>
  <c r="C36" i="89"/>
  <c r="C35" i="89"/>
  <c r="C34" i="89"/>
  <c r="AR32" i="89"/>
  <c r="Q54" i="94" s="1"/>
  <c r="AK31" i="89"/>
  <c r="Q52" i="94" s="1"/>
  <c r="Q30" i="89"/>
  <c r="AR28" i="89"/>
  <c r="Q53" i="94" s="1"/>
  <c r="O27" i="89"/>
  <c r="AK27" i="89" s="1"/>
  <c r="Q43" i="94" s="1"/>
  <c r="AR24" i="89"/>
  <c r="Q45" i="94" s="1"/>
  <c r="O22" i="89"/>
  <c r="Q51" i="94" s="1"/>
  <c r="AN18" i="89"/>
  <c r="AG18" i="89"/>
  <c r="X18" i="89" s="1"/>
  <c r="O16" i="89" s="1"/>
  <c r="Q50" i="94" s="1"/>
  <c r="AE5" i="89"/>
  <c r="C37" i="88"/>
  <c r="C36" i="88"/>
  <c r="C35" i="88"/>
  <c r="C34" i="88"/>
  <c r="AR32" i="88"/>
  <c r="P54" i="94" s="1"/>
  <c r="AK31" i="88"/>
  <c r="P52" i="94" s="1"/>
  <c r="Q30" i="88"/>
  <c r="AR28" i="88"/>
  <c r="P53" i="94" s="1"/>
  <c r="O27" i="88"/>
  <c r="AR24" i="88"/>
  <c r="P45" i="94" s="1"/>
  <c r="O22" i="88"/>
  <c r="P51" i="94" s="1"/>
  <c r="AN18" i="88"/>
  <c r="AG18" i="88" s="1"/>
  <c r="AK27" i="88" s="1"/>
  <c r="P43" i="94" s="1"/>
  <c r="X18" i="88"/>
  <c r="X21" i="88" s="1"/>
  <c r="O16" i="88"/>
  <c r="P50" i="94" s="1"/>
  <c r="F12" i="88"/>
  <c r="AE5" i="88"/>
  <c r="C37" i="87"/>
  <c r="C36" i="87"/>
  <c r="C35" i="87"/>
  <c r="C34" i="87"/>
  <c r="AR32" i="87"/>
  <c r="O54" i="94" s="1"/>
  <c r="AK31" i="87"/>
  <c r="O52" i="94" s="1"/>
  <c r="Q30" i="87"/>
  <c r="O27" i="87" s="1"/>
  <c r="F12" i="87" s="1"/>
  <c r="AR28" i="87"/>
  <c r="O53" i="94" s="1"/>
  <c r="AR24" i="87"/>
  <c r="O45" i="94" s="1"/>
  <c r="O22" i="87"/>
  <c r="O51" i="94" s="1"/>
  <c r="AN18" i="87"/>
  <c r="AG18" i="87"/>
  <c r="X18" i="87" s="1"/>
  <c r="AE5" i="87"/>
  <c r="C37" i="86"/>
  <c r="C36" i="86"/>
  <c r="C35" i="86"/>
  <c r="C34" i="86"/>
  <c r="AR32" i="86"/>
  <c r="N54" i="94" s="1"/>
  <c r="Q30" i="86"/>
  <c r="O27" i="86" s="1"/>
  <c r="F12" i="86" s="1"/>
  <c r="AR28" i="86"/>
  <c r="AR24" i="86"/>
  <c r="N45" i="94" s="1"/>
  <c r="O22" i="86"/>
  <c r="N51" i="94" s="1"/>
  <c r="AN18" i="86"/>
  <c r="AG18" i="86"/>
  <c r="X18" i="86" s="1"/>
  <c r="AE5" i="86"/>
  <c r="C37" i="85"/>
  <c r="C36" i="85"/>
  <c r="C35" i="85"/>
  <c r="C34" i="85"/>
  <c r="AR32" i="85"/>
  <c r="M54" i="94" s="1"/>
  <c r="Q30" i="85"/>
  <c r="AR28" i="85"/>
  <c r="M53" i="94" s="1"/>
  <c r="O27" i="85"/>
  <c r="AR24" i="85"/>
  <c r="M45" i="94" s="1"/>
  <c r="O22" i="85"/>
  <c r="M51" i="94" s="1"/>
  <c r="AN18" i="85"/>
  <c r="AG18" i="85" s="1"/>
  <c r="F12" i="85"/>
  <c r="AE5" i="85"/>
  <c r="C37" i="78"/>
  <c r="C36" i="78"/>
  <c r="C35" i="78"/>
  <c r="C34" i="78"/>
  <c r="AR32" i="78"/>
  <c r="L54" i="94" s="1"/>
  <c r="Q30" i="78"/>
  <c r="O27" i="78" s="1"/>
  <c r="F12" i="78" s="1"/>
  <c r="AR28" i="78"/>
  <c r="L53" i="94" s="1"/>
  <c r="AR24" i="78"/>
  <c r="L45" i="94" s="1"/>
  <c r="O22" i="78"/>
  <c r="L51" i="94" s="1"/>
  <c r="AN18" i="78"/>
  <c r="AG18" i="78" s="1"/>
  <c r="AE5" i="78"/>
  <c r="C37" i="77"/>
  <c r="C36" i="77"/>
  <c r="C35" i="77"/>
  <c r="C34" i="77"/>
  <c r="AR32" i="77"/>
  <c r="K54" i="94" s="1"/>
  <c r="AK31" i="77"/>
  <c r="K52" i="94" s="1"/>
  <c r="Q30" i="77"/>
  <c r="O27" i="77" s="1"/>
  <c r="F12" i="77" s="1"/>
  <c r="AR28" i="77"/>
  <c r="K53" i="94" s="1"/>
  <c r="AR24" i="77"/>
  <c r="K45" i="94" s="1"/>
  <c r="O22" i="77"/>
  <c r="K51" i="94" s="1"/>
  <c r="AN18" i="77"/>
  <c r="AG18" i="77"/>
  <c r="AK27" i="77" s="1"/>
  <c r="K43" i="94" s="1"/>
  <c r="X18" i="77"/>
  <c r="X21" i="77" s="1"/>
  <c r="AE5" i="77"/>
  <c r="C37" i="76"/>
  <c r="C36" i="76"/>
  <c r="C35" i="76"/>
  <c r="C34" i="76"/>
  <c r="AR32" i="76"/>
  <c r="J54" i="94" s="1"/>
  <c r="AK31" i="76"/>
  <c r="J52" i="94" s="1"/>
  <c r="Q30" i="76"/>
  <c r="AR28" i="76"/>
  <c r="J53" i="94" s="1"/>
  <c r="O27" i="76"/>
  <c r="AR24" i="76"/>
  <c r="J45" i="94" s="1"/>
  <c r="O22" i="76"/>
  <c r="J51" i="94" s="1"/>
  <c r="AN18" i="76"/>
  <c r="AG18" i="76" s="1"/>
  <c r="F12" i="76"/>
  <c r="AE5" i="76"/>
  <c r="C37" i="75"/>
  <c r="C36" i="75"/>
  <c r="C35" i="75"/>
  <c r="C34" i="75"/>
  <c r="AR32" i="75"/>
  <c r="I54" i="94" s="1"/>
  <c r="AK31" i="75"/>
  <c r="I52" i="94" s="1"/>
  <c r="Q30" i="75"/>
  <c r="AR28" i="75"/>
  <c r="I53" i="94" s="1"/>
  <c r="O27" i="75"/>
  <c r="AR24" i="75"/>
  <c r="O22" i="75"/>
  <c r="I51" i="94" s="1"/>
  <c r="AN18" i="75"/>
  <c r="AG18" i="75" s="1"/>
  <c r="F12" i="75"/>
  <c r="AE5" i="75"/>
  <c r="C37" i="74"/>
  <c r="C36" i="74"/>
  <c r="C35" i="74"/>
  <c r="C34" i="74"/>
  <c r="AR32" i="74"/>
  <c r="H54" i="94" s="1"/>
  <c r="Q30" i="74"/>
  <c r="O27" i="74" s="1"/>
  <c r="AR28" i="74"/>
  <c r="H53" i="94" s="1"/>
  <c r="AR24" i="74"/>
  <c r="H45" i="94" s="1"/>
  <c r="O22" i="74"/>
  <c r="H51" i="94" s="1"/>
  <c r="AN18" i="74"/>
  <c r="AG18" i="74"/>
  <c r="X18" i="74"/>
  <c r="X21" i="74" s="1"/>
  <c r="O16" i="74"/>
  <c r="H50" i="94" s="1"/>
  <c r="AE5" i="74"/>
  <c r="C37" i="2"/>
  <c r="C36" i="2"/>
  <c r="C35" i="2"/>
  <c r="C34" i="2"/>
  <c r="AR32" i="2"/>
  <c r="G54" i="94" s="1"/>
  <c r="AK31" i="2"/>
  <c r="G52" i="94" s="1"/>
  <c r="Q30" i="2"/>
  <c r="O27" i="2" s="1"/>
  <c r="F12" i="2" s="1"/>
  <c r="AR28" i="2"/>
  <c r="G53" i="94" s="1"/>
  <c r="AR24" i="2"/>
  <c r="G45" i="94" s="1"/>
  <c r="O22" i="2"/>
  <c r="G51" i="94" s="1"/>
  <c r="AN18" i="2"/>
  <c r="AG18" i="2"/>
  <c r="X18" i="2" s="1"/>
  <c r="AE5" i="2"/>
  <c r="K229" i="95"/>
  <c r="K205" i="98" s="1"/>
  <c r="A29" i="95"/>
  <c r="O16" i="2" l="1"/>
  <c r="G50" i="94" s="1"/>
  <c r="X21" i="2"/>
  <c r="AK27" i="85"/>
  <c r="X18" i="85"/>
  <c r="O16" i="87"/>
  <c r="O50" i="94" s="1"/>
  <c r="X21" i="87"/>
  <c r="X18" i="76"/>
  <c r="AK27" i="76"/>
  <c r="J43" i="94" s="1"/>
  <c r="AK27" i="74"/>
  <c r="F12" i="74"/>
  <c r="AK27" i="79"/>
  <c r="R43" i="94" s="1"/>
  <c r="X18" i="79"/>
  <c r="AK27" i="78"/>
  <c r="X18" i="78"/>
  <c r="X21" i="86"/>
  <c r="O16" i="86"/>
  <c r="N50" i="94" s="1"/>
  <c r="X18" i="75"/>
  <c r="AK27" i="75"/>
  <c r="I43" i="94" s="1"/>
  <c r="T43" i="94"/>
  <c r="AK31" i="84"/>
  <c r="T52" i="94" s="1"/>
  <c r="U12" i="94"/>
  <c r="U15" i="94"/>
  <c r="U18" i="94"/>
  <c r="U10" i="94"/>
  <c r="U13" i="94"/>
  <c r="U16" i="94"/>
  <c r="U11" i="94"/>
  <c r="U14" i="94"/>
  <c r="AA45" i="94"/>
  <c r="K227" i="95" s="1"/>
  <c r="K203" i="98" s="1"/>
  <c r="X18" i="82"/>
  <c r="AK27" i="82"/>
  <c r="U43" i="94" s="1"/>
  <c r="Z55" i="94"/>
  <c r="K32" i="94"/>
  <c r="K31" i="94" s="1"/>
  <c r="K26" i="94" s="1"/>
  <c r="K27" i="94" s="1"/>
  <c r="S32" i="94"/>
  <c r="S31" i="94" s="1"/>
  <c r="S26" i="94" s="1"/>
  <c r="S27" i="94" s="1"/>
  <c r="N19" i="94"/>
  <c r="V19" i="94"/>
  <c r="AK27" i="86"/>
  <c r="X21" i="89"/>
  <c r="X18" i="84"/>
  <c r="AA21" i="94"/>
  <c r="K145" i="95" s="1"/>
  <c r="K121" i="98" s="1"/>
  <c r="G27" i="94"/>
  <c r="AA23" i="94"/>
  <c r="O27" i="94"/>
  <c r="W27" i="94"/>
  <c r="I19" i="94"/>
  <c r="AA39" i="94"/>
  <c r="G38" i="94"/>
  <c r="O19" i="94"/>
  <c r="W19" i="94"/>
  <c r="AA41" i="94"/>
  <c r="O16" i="77"/>
  <c r="K50" i="94" s="1"/>
  <c r="M55" i="94"/>
  <c r="K14" i="94"/>
  <c r="K17" i="94"/>
  <c r="K9" i="94"/>
  <c r="K55" i="94" s="1"/>
  <c r="K12" i="94"/>
  <c r="K15" i="94"/>
  <c r="K18" i="94"/>
  <c r="K10" i="94"/>
  <c r="K13" i="94"/>
  <c r="K16" i="94"/>
  <c r="H27" i="94"/>
  <c r="P27" i="94"/>
  <c r="X27" i="94"/>
  <c r="Q19" i="94"/>
  <c r="X37" i="94"/>
  <c r="X19" i="94" s="1"/>
  <c r="H37" i="94"/>
  <c r="H19" i="94" s="1"/>
  <c r="P37" i="94"/>
  <c r="P19" i="94" s="1"/>
  <c r="X18" i="83"/>
  <c r="AK27" i="83"/>
  <c r="Y43" i="94" s="1"/>
  <c r="S55" i="94"/>
  <c r="J11" i="94"/>
  <c r="J14" i="94"/>
  <c r="J17" i="94"/>
  <c r="J9" i="94"/>
  <c r="J55" i="94" s="1"/>
  <c r="J12" i="94"/>
  <c r="J15" i="94"/>
  <c r="J18" i="94"/>
  <c r="J10" i="94"/>
  <c r="J13" i="94"/>
  <c r="Z11" i="94"/>
  <c r="Z17" i="94"/>
  <c r="Z12" i="94"/>
  <c r="Z18" i="94"/>
  <c r="Z10" i="94"/>
  <c r="Z13" i="94"/>
  <c r="F12" i="89"/>
  <c r="X21" i="80"/>
  <c r="O16" i="80"/>
  <c r="V50" i="94" s="1"/>
  <c r="AK27" i="90"/>
  <c r="W43" i="94" s="1"/>
  <c r="X18" i="91"/>
  <c r="AK27" i="91"/>
  <c r="X43" i="94" s="1"/>
  <c r="T55" i="94"/>
  <c r="AA22" i="94"/>
  <c r="AA24" i="94"/>
  <c r="K169" i="95" s="1"/>
  <c r="K145" i="98" s="1"/>
  <c r="Q26" i="94"/>
  <c r="Y26" i="94"/>
  <c r="Y27" i="94" s="1"/>
  <c r="L19" i="94"/>
  <c r="L55" i="94" s="1"/>
  <c r="AA40" i="94"/>
  <c r="M12" i="94"/>
  <c r="M18" i="94"/>
  <c r="M10" i="94"/>
  <c r="M13" i="94"/>
  <c r="M11" i="94"/>
  <c r="AK27" i="2"/>
  <c r="G43" i="94" s="1"/>
  <c r="AK27" i="87"/>
  <c r="O43" i="94" s="1"/>
  <c r="AK27" i="81"/>
  <c r="AK31" i="80"/>
  <c r="V52" i="94" s="1"/>
  <c r="V43" i="94"/>
  <c r="U9" i="94"/>
  <c r="U55" i="94" s="1"/>
  <c r="U17" i="94"/>
  <c r="L27" i="94"/>
  <c r="T27" i="94"/>
  <c r="J26" i="94"/>
  <c r="Z26" i="94"/>
  <c r="AA44" i="94"/>
  <c r="K226" i="95" s="1"/>
  <c r="K202" i="98" s="1"/>
  <c r="X18" i="92"/>
  <c r="AK27" i="92"/>
  <c r="S17" i="94"/>
  <c r="S12" i="94"/>
  <c r="S18" i="94"/>
  <c r="S10" i="94"/>
  <c r="S13" i="94"/>
  <c r="S16" i="94"/>
  <c r="Q27" i="94"/>
  <c r="Y19" i="94"/>
  <c r="J27" i="94"/>
  <c r="Z27" i="94"/>
  <c r="R11" i="94"/>
  <c r="R14" i="94"/>
  <c r="R17" i="94"/>
  <c r="R9" i="94"/>
  <c r="R55" i="94" s="1"/>
  <c r="R12" i="94"/>
  <c r="R15" i="94"/>
  <c r="R18" i="94"/>
  <c r="R10" i="94"/>
  <c r="R13" i="94"/>
  <c r="X21" i="90"/>
  <c r="J16" i="94"/>
  <c r="AA20" i="94"/>
  <c r="AA29" i="94"/>
  <c r="N31" i="94"/>
  <c r="N26" i="94" s="1"/>
  <c r="V31" i="94"/>
  <c r="V26" i="94" s="1"/>
  <c r="V27" i="94" s="1"/>
  <c r="AA36" i="94"/>
  <c r="T19" i="94"/>
  <c r="I26" i="94"/>
  <c r="I27" i="94" s="1"/>
  <c r="N27" i="94" l="1"/>
  <c r="AA26" i="94"/>
  <c r="Q16" i="94"/>
  <c r="Q11" i="94"/>
  <c r="Q14" i="94"/>
  <c r="Q17" i="94"/>
  <c r="Q9" i="94"/>
  <c r="Q55" i="94" s="1"/>
  <c r="Q12" i="94"/>
  <c r="Q15" i="94"/>
  <c r="Q18" i="94"/>
  <c r="Q10" i="94"/>
  <c r="Q13" i="94"/>
  <c r="N43" i="94"/>
  <c r="AK31" i="86"/>
  <c r="N52" i="94" s="1"/>
  <c r="O16" i="82"/>
  <c r="U50" i="94" s="1"/>
  <c r="X21" i="82"/>
  <c r="O16" i="76"/>
  <c r="J50" i="94" s="1"/>
  <c r="X21" i="76"/>
  <c r="X13" i="94"/>
  <c r="X16" i="94"/>
  <c r="X11" i="94"/>
  <c r="X14" i="94"/>
  <c r="X17" i="94"/>
  <c r="X9" i="94"/>
  <c r="X55" i="94" s="1"/>
  <c r="X12" i="94"/>
  <c r="X15" i="94"/>
  <c r="X10" i="94"/>
  <c r="X18" i="94"/>
  <c r="I16" i="94"/>
  <c r="I11" i="94"/>
  <c r="I14" i="94"/>
  <c r="I17" i="94"/>
  <c r="I9" i="94"/>
  <c r="I55" i="94" s="1"/>
  <c r="I12" i="94"/>
  <c r="I15" i="94"/>
  <c r="I18" i="94"/>
  <c r="I10" i="94"/>
  <c r="I13" i="94"/>
  <c r="AA31" i="94"/>
  <c r="Y16" i="94"/>
  <c r="Y11" i="94"/>
  <c r="Y14" i="94"/>
  <c r="Y17" i="94"/>
  <c r="Y9" i="94"/>
  <c r="Y55" i="94" s="1"/>
  <c r="Y12" i="94"/>
  <c r="Y15" i="94"/>
  <c r="Y18" i="94"/>
  <c r="Y10" i="94"/>
  <c r="Y13" i="94"/>
  <c r="Z43" i="94"/>
  <c r="AK31" i="92"/>
  <c r="Z52" i="94" s="1"/>
  <c r="AA32" i="94"/>
  <c r="V18" i="94"/>
  <c r="V10" i="94"/>
  <c r="V13" i="94"/>
  <c r="V16" i="94"/>
  <c r="V11" i="94"/>
  <c r="V17" i="94"/>
  <c r="V55" i="94"/>
  <c r="V12" i="94"/>
  <c r="O16" i="78"/>
  <c r="L50" i="94" s="1"/>
  <c r="X21" i="78"/>
  <c r="L43" i="94"/>
  <c r="AK31" i="78"/>
  <c r="L52" i="94" s="1"/>
  <c r="K195" i="95"/>
  <c r="K171" i="98" s="1"/>
  <c r="O16" i="79"/>
  <c r="R50" i="94" s="1"/>
  <c r="X21" i="79"/>
  <c r="O16" i="85"/>
  <c r="M50" i="94" s="1"/>
  <c r="X21" i="85"/>
  <c r="O16" i="92"/>
  <c r="Z50" i="94" s="1"/>
  <c r="X21" i="92"/>
  <c r="W18" i="94"/>
  <c r="W10" i="94"/>
  <c r="W13" i="94"/>
  <c r="W16" i="94"/>
  <c r="W11" i="94"/>
  <c r="W14" i="94"/>
  <c r="W17" i="94"/>
  <c r="W9" i="94"/>
  <c r="W55" i="94" s="1"/>
  <c r="W12" i="94"/>
  <c r="W15" i="94"/>
  <c r="AA27" i="94"/>
  <c r="K170" i="95" s="1"/>
  <c r="K146" i="98" s="1"/>
  <c r="X21" i="83"/>
  <c r="O16" i="83"/>
  <c r="Y50" i="94" s="1"/>
  <c r="O18" i="94"/>
  <c r="O10" i="94"/>
  <c r="O13" i="94"/>
  <c r="O16" i="94"/>
  <c r="O11" i="94"/>
  <c r="O14" i="94"/>
  <c r="O17" i="94"/>
  <c r="O9" i="94"/>
  <c r="O55" i="94" s="1"/>
  <c r="O12" i="94"/>
  <c r="O15" i="94"/>
  <c r="M43" i="94"/>
  <c r="AK31" i="85"/>
  <c r="M52" i="94" s="1"/>
  <c r="N18" i="94"/>
  <c r="N10" i="94"/>
  <c r="N13" i="94"/>
  <c r="N11" i="94"/>
  <c r="N17" i="94"/>
  <c r="N12" i="94"/>
  <c r="N55" i="94"/>
  <c r="AK31" i="81"/>
  <c r="S52" i="94" s="1"/>
  <c r="S43" i="94"/>
  <c r="T17" i="94"/>
  <c r="T12" i="94"/>
  <c r="T18" i="94"/>
  <c r="T10" i="94"/>
  <c r="T13" i="94"/>
  <c r="T16" i="94"/>
  <c r="T11" i="94"/>
  <c r="P13" i="94"/>
  <c r="P16" i="94"/>
  <c r="P11" i="94"/>
  <c r="P14" i="94"/>
  <c r="P17" i="94"/>
  <c r="P9" i="94"/>
  <c r="P55" i="94" s="1"/>
  <c r="P12" i="94"/>
  <c r="P15" i="94"/>
  <c r="P10" i="94"/>
  <c r="P18" i="94"/>
  <c r="AA38" i="94"/>
  <c r="G37" i="94"/>
  <c r="L17" i="94"/>
  <c r="L12" i="94"/>
  <c r="L18" i="94"/>
  <c r="L10" i="94"/>
  <c r="L13" i="94"/>
  <c r="L11" i="94"/>
  <c r="O16" i="91"/>
  <c r="X50" i="94" s="1"/>
  <c r="X21" i="91"/>
  <c r="H13" i="94"/>
  <c r="H16" i="94"/>
  <c r="H11" i="94"/>
  <c r="H17" i="94"/>
  <c r="H12" i="94"/>
  <c r="H18" i="94"/>
  <c r="H10" i="94"/>
  <c r="X21" i="84"/>
  <c r="O16" i="84"/>
  <c r="T50" i="94" s="1"/>
  <c r="H55" i="94"/>
  <c r="X21" i="75"/>
  <c r="O16" i="75"/>
  <c r="I50" i="94" s="1"/>
  <c r="H43" i="94"/>
  <c r="AA43" i="94" s="1"/>
  <c r="K225" i="95" s="1"/>
  <c r="K201" i="98" s="1"/>
  <c r="AK31" i="74"/>
  <c r="H52" i="94" s="1"/>
  <c r="G19" i="94" l="1"/>
  <c r="AA37" i="94"/>
  <c r="G18" i="94" l="1"/>
  <c r="G10" i="94"/>
  <c r="AA10" i="94" s="1"/>
  <c r="K134" i="95" s="1"/>
  <c r="K110" i="98" s="1"/>
  <c r="G13" i="94"/>
  <c r="AA13" i="94" s="1"/>
  <c r="K183" i="95" s="1"/>
  <c r="K159" i="98" s="1"/>
  <c r="G16" i="94"/>
  <c r="AA16" i="94" s="1"/>
  <c r="K210" i="95" s="1"/>
  <c r="K186" i="98" s="1"/>
  <c r="G11" i="94"/>
  <c r="AA11" i="94" s="1"/>
  <c r="K157" i="95" s="1"/>
  <c r="K133" i="98" s="1"/>
  <c r="G14" i="94"/>
  <c r="AA14" i="94" s="1"/>
  <c r="K208" i="95" s="1"/>
  <c r="K184" i="98" s="1"/>
  <c r="G17" i="94"/>
  <c r="AA17" i="94" s="1"/>
  <c r="K211" i="95" s="1"/>
  <c r="K187" i="98" s="1"/>
  <c r="G9" i="94"/>
  <c r="G12" i="94"/>
  <c r="AA19" i="94"/>
  <c r="K105" i="95" s="1"/>
  <c r="K81" i="98" s="1"/>
  <c r="G15" i="94"/>
  <c r="AA15" i="94" s="1"/>
  <c r="K209" i="95" s="1"/>
  <c r="K185" i="98" s="1"/>
  <c r="K104" i="95"/>
  <c r="K80" i="98" s="1"/>
  <c r="AA9" i="94" l="1"/>
  <c r="G55" i="94"/>
  <c r="K89" i="95"/>
  <c r="K65" i="98" s="1"/>
  <c r="AA12" i="94"/>
  <c r="K158" i="95" s="1"/>
  <c r="K134" i="98" s="1"/>
  <c r="AA18" i="94"/>
  <c r="K212" i="95" s="1"/>
  <c r="K188" i="98" s="1"/>
  <c r="AA55" i="94" l="1"/>
  <c r="K90" i="95"/>
  <c r="K66" i="98" l="1"/>
  <c r="T29" i="95"/>
  <c r="Q29" i="95"/>
  <c r="Q5" i="98" l="1"/>
  <c r="Z5" i="94"/>
  <c r="AR4" i="80"/>
  <c r="AR4" i="83"/>
  <c r="AR4" i="84"/>
  <c r="AR4" i="92"/>
  <c r="AR4" i="79"/>
  <c r="AR4" i="82"/>
  <c r="AR4" i="88"/>
  <c r="AR4" i="74"/>
  <c r="AR4" i="75"/>
  <c r="AR4" i="77"/>
  <c r="AR4" i="81"/>
  <c r="AR4" i="86"/>
  <c r="AR4" i="91"/>
  <c r="AR4" i="90"/>
  <c r="AR4" i="87"/>
  <c r="AR4" i="2"/>
  <c r="AR4" i="76"/>
  <c r="AR4" i="85"/>
  <c r="AR4" i="89"/>
  <c r="AR4" i="78"/>
  <c r="AT4" i="80"/>
  <c r="AT4" i="83"/>
  <c r="AT4" i="89"/>
  <c r="AT4" i="84"/>
  <c r="AT4" i="90"/>
  <c r="AT4" i="82"/>
  <c r="AT4" i="91"/>
  <c r="AT4" i="77"/>
  <c r="V107" i="95"/>
  <c r="V92" i="95"/>
  <c r="AT4" i="87"/>
  <c r="AA5" i="94"/>
  <c r="AT4" i="81"/>
  <c r="AT4" i="79"/>
  <c r="AT4" i="86"/>
  <c r="AT4" i="75"/>
  <c r="AT4" i="78"/>
  <c r="T5" i="98"/>
  <c r="AT4" i="76"/>
  <c r="AT4" i="2"/>
  <c r="AT4" i="92"/>
  <c r="AT4" i="85"/>
  <c r="AT4" i="88"/>
  <c r="AT4" i="74"/>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<sst xmlns="http://schemas.openxmlformats.org/spreadsheetml/2006/main" count="3183" uniqueCount="462">
  <si>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</si>
  <si>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</si>
  <si>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</si>
  <si>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</si>
  <si>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</si>
  <si>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</si>
  <si>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</si>
  <si>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</si>
  <si>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</si>
  <si>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</si>
  <si>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</si>
  <si>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</si>
  <si>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</si>
  <si>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</si>
  <si>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</si>
  <si>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</si>
  <si>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</si>
  <si>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</si>
  <si>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</si>
  <si>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</si>
  <si>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</si>
  <si>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</si>
  <si>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</si>
  <si>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</si>
  <si>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</si>
  <si>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</si>
  <si>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</si>
  <si>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</si>
  <si>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</si>
  <si>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</si>
  <si>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</si>
  <si>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</si>
  <si>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</si>
  <si>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</si>
  <si>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</si>
  <si>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</si>
  <si>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</si>
  <si>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</si>
  <si>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</si>
  <si>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</si>
  <si>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</si>
  <si>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</si>
  <si>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</si>
  <si>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</si>
  <si>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</si>
  <si>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</si>
  <si>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</si>
  <si>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</si>
  <si>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</si>
  <si>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</si>
  <si>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</si>
  <si>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</si>
  <si>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</si>
  <si>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</si>
  <si>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</si>
  <si>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</si>
  <si>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</si>
  <si>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</si>
  <si>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</si>
  <si>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</si>
  <si>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</si>
  <si>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</si>
  <si>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</si>
  <si>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</si>
  <si>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</si>
  <si>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</si>
  <si>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</si>
  <si>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</si>
  <si>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</si>
  <si>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</si>
  <si>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</si>
  <si>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</si>
  <si>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</si>
  <si>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</si>
  <si>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</si>
  <si>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</si>
  <si>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</si>
  <si>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</si>
  <si>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</si>
  <si>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</si>
  <si>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</si>
  <si>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</si>
  <si>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</si>
  <si>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</si>
  <si>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</si>
  <si>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</si>
  <si>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</si>
  <si>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</si>
  <si>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</si>
  <si>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</si>
  <si>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</si>
  <si>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</si>
  <si>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</si>
  <si>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</si>
  <si>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</si>
  <si>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</si>
  <si>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</si>
  <si>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</si>
  <si>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</si>
  <si>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</si>
  <si>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</si>
  <si>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</si>
  <si>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</si>
  <si>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</si>
  <si>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</si>
  <si>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</si>
  <si>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</si>
  <si>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</si>
  <si>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</si>
  <si>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</si>
  <si>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</si>
  <si>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</si>
  <si>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</si>
  <si>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</si>
  <si>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</si>
  <si>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</si>
  <si>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</si>
  <si>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</si>
  <si>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</si>
  <si>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</si>
  <si>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</si>
  <si>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</si>
  <si>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</si>
  <si>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</si>
  <si>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</si>
  <si>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</si>
  <si>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</si>
  <si>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</si>
  <si>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</si>
  <si>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</si>
  <si>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</si>
  <si>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</si>
  <si>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</si>
  <si>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</si>
  <si>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</si>
  <si>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</si>
  <si>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</si>
  <si>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</si>
  <si>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</si>
  <si>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</si>
  <si>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</si>
  <si>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</si>
  <si>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</si>
  <si>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</si>
  <si>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</si>
  <si>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</si>
  <si>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</si>
  <si>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</si>
  <si>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</si>
  <si>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</si>
  <si>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</si>
  <si>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</si>
  <si>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</si>
  <si>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</si>
  <si>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</si>
  <si>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</si>
  <si>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</si>
  <si>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</si>
  <si>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</si>
  <si>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</si>
  <si>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</si>
  <si>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</si>
  <si>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</si>
  <si>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</si>
  <si>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</si>
  <si>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</si>
  <si>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</si>
  <si>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</si>
  <si>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</si>
  <si>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</si>
  <si>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</si>
  <si>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</si>
  <si>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</si>
  <si>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</si>
  <si>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</si>
  <si>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</si>
  <si>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</si>
  <si>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</si>
  <si>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</si>
  <si>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</si>
  <si>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</si>
  <si>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</si>
  <si>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</si>
  <si>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</si>
  <si>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</si>
  <si>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</si>
  <si>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</si>
  <si>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</si>
  <si>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</si>
  <si>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</si>
  <si>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</si>
  <si>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</si>
  <si>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</si>
  <si>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</si>
  <si>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</si>
  <si>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</si>
  <si>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</si>
  <si>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</si>
  <si>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</si>
  <si>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</si>
  <si>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</si>
  <si>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</si>
  <si>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</si>
  <si>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</si>
  <si>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</si>
  <si>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</si>
  <si>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</si>
  <si>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</si>
  <si>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</si>
  <si>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</si>
  <si>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</si>
  <si>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</si>
  <si>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</si>
  <si>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</si>
  <si>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</si>
  <si>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</si>
  <si>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</si>
  <si>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</si>
  <si>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</si>
  <si>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</si>
  <si>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</si>
  <si>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</si>
  <si>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</si>
  <si>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</si>
  <si>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</si>
  <si>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</si>
  <si>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</si>
  <si>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</si>
  <si>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</si>
  <si>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</si>
  <si>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</si>
  <si>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</si>
  <si>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</si>
  <si>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</si>
  <si>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</si>
  <si>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</si>
  <si>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</si>
  <si>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</si>
  <si>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</si>
  <si>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</si>
  <si>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</si>
  <si>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</si>
  <si>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</si>
  <si>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</si>
  <si>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</si>
  <si>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</si>
  <si>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</si>
  <si>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</si>
  <si>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</si>
  <si>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</si>
  <si>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</si>
  <si>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</si>
  <si>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</si>
  <si>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</si>
  <si>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</si>
  <si>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</si>
  <si>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</si>
  <si>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</si>
  <si>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</si>
  <si>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</si>
  <si>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</si>
  <si>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</si>
  <si>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</si>
  <si>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</si>
  <si>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</si>
  <si>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</si>
  <si>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</si>
  <si>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</si>
  <si>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</si>
  <si>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</si>
  <si>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</si>
  <si>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</si>
  <si>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</si>
  <si>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</si>
  <si>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</si>
  <si>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</si>
  <si>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</si>
  <si>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</si>
  <si>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</si>
  <si>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</si>
  <si>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</si>
  <si>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</si>
  <si>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</si>
  <si>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</si>
  <si>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</si>
  <si>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</si>
  <si>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</si>
  <si>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</si>
  <si>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</si>
  <si>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</si>
  <si>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</si>
  <si>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</si>
  <si>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</si>
  <si>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</si>
  <si>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</si>
  <si>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</si>
  <si>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</si>
  <si>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</si>
  <si>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</si>
  <si>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</si>
  <si>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</si>
  <si>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</si>
  <si>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</si>
  <si>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</si>
  <si>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</si>
  <si>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</si>
  <si>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</si>
  <si>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</si>
  <si>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</si>
  <si>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</si>
  <si>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</si>
  <si>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</si>
  <si>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</si>
  <si>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</si>
  <si>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</si>
  <si>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</si>
  <si>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</si>
  <si>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</si>
  <si>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</si>
  <si>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</si>
  <si>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</si>
  <si>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</si>
  <si>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</si>
  <si>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</si>
  <si>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</si>
  <si>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</si>
  <si>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</si>
  <si>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</si>
  <si>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</si>
  <si>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</si>
  <si>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</si>
  <si>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</si>
  <si>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</si>
  <si>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</si>
  <si>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</si>
  <si>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</si>
  <si>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</si>
  <si>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</si>
  <si>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</si>
  <si>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</si>
  <si>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</si>
  <si>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</si>
  <si>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</si>
  <si>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</si>
  <si>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</si>
  <si>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</si>
  <si>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</si>
  <si>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</si>
  <si>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</si>
  <si>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</si>
  <si>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</si>
  <si>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</si>
  <si>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</si>
  <si>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</si>
  <si>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</si>
  <si>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</si>
  <si>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</si>
  <si>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</si>
  <si>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</si>
  <si>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</si>
  <si>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</si>
  <si>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</si>
  <si>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</si>
  <si>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</si>
  <si>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</si>
  <si>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</si>
  <si>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</si>
  <si>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</si>
  <si>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</si>
  <si>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</si>
  <si>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</si>
  <si>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</si>
  <si>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</si>
  <si>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</si>
  <si>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</si>
  <si>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</si>
  <si>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</si>
  <si>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</si>
  <si>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</si>
  <si>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</si>
  <si>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</si>
  <si>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</si>
  <si>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</si>
  <si>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</si>
  <si>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</si>
  <si>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</si>
  <si>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</si>
  <si>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</si>
  <si>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</si>
  <si>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</si>
  <si>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</si>
  <si>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</si>
  <si>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</si>
  <si>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</si>
  <si>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</si>
  <si>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</si>
  <si>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</si>
  <si>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</si>
  <si>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</si>
  <si>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</si>
  <si>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</si>
  <si>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</si>
  <si>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</si>
  <si>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</si>
  <si>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</si>
  <si>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</si>
  <si>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</si>
  <si>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</si>
  <si>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</si>
  <si>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</si>
  <si>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</si>
  <si>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</si>
  <si>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</si>
  <si>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</si>
  <si>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</si>
  <si>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</si>
  <si>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</si>
  <si>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</si>
  <si>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</si>
  <si>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</si>
  <si>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</si>
  <si>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</si>
  <si>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</si>
  <si>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</si>
  <si>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</si>
  <si>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</si>
  <si>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</si>
  <si>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</si>
  <si>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</si>
  <si>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</si>
  <si>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</si>
  <si>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</si>
  <si>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</si>
  <si>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</si>
  <si>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</si>
  <si>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</si>
  <si>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</si>
  <si>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</si>
  <si>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</si>
  <si>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</si>
  <si>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</si>
  <si>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</si>
  <si>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</si>
  <si>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</si>
  <si>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</si>
  <si>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</si>
  <si>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</si>
  <si>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</si>
  <si>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</si>
  <si>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令和7年5月22日</t>
  </si>
  <si>
    <t>神奈川県横浜市中区錦町１２番地</t>
  </si>
  <si>
    <t>三菱重工交通・建設エンジニアリング株式会社　本部事業統括部
本部事業統括部長　矢澤　秀一</t>
  </si>
  <si>
    <t>045-629-1267</t>
  </si>
  <si>
    <t>三菱重工交通・建設エンジニアリング株式会社　本部事業統括部</t>
  </si>
  <si>
    <t>売上54444百万　経常利益2373百万円</t>
  </si>
  <si>
    <t>約1,200名</t>
  </si>
  <si>
    <t>・各拠点及び、工事現地においては搬入の際の梱包の簡略依頼を実施し廃棄物の抑制に心掛けている。</t>
  </si>
  <si>
    <t>・資源化の促進に取り組み、有価で販売できる物、廃棄物として処理する物の明確化の促進を図る。</t>
  </si>
  <si>
    <t>・各拠点及び、工事現地においては、廃棄物分別一覧により分別し、出来るだけ混合物としての処理依頼の削減を実施。</t>
  </si>
  <si>
    <t>・金属類の産業廃棄物増加に伴い、材質別の分別の強化を図る。</t>
  </si>
  <si>
    <t>・社基準を満たした処理委託先に処理委託を実施。　　　　　　　　　　　・優良認定取得業者への処理委託の実施。　　　　　　　　　　　　　　　・新規委託先においては、処理状況の把握を実施し今後の委託の有無を評価。　　　　　　　　</t>
  </si>
  <si>
    <t>・社基準を満たした処理委託先に処理委託を実施。　　　　　　　　　　　・優良認定取得業者への処理委託の実施。　　　　　　　　　　　　　　　・再利用業者への積極的処理依頼の実施。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</si>
</sst>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D6BFF0AE-630C-4632-A7C7-1C7A76BC9A1B}"/>
                </a:ext>
              </a:extLst>
            </xdr:cNvPr>
            <xdr:cNvPicPr>
              <a:picLocks noChangeAspect="1" noChangeArrowheads="1"/>
              <a:extLst>
                <a:ext uri="{84589F7E-364E-4C9E-8A38-B11213B215E9}">
                  <a14:cameraTool cellRange="表紙!$D$77" spid="_x0000_s970759"/>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F5EE27B1-850E-4FFC-831B-693F98158614}"/>
                </a:ext>
              </a:extLst>
            </xdr:cNvPr>
            <xdr:cNvPicPr>
              <a:picLocks noChangeAspect="1" noChangeArrowheads="1"/>
              <a:extLst>
                <a:ext uri="{84589F7E-364E-4C9E-8A38-B11213B215E9}">
                  <a14:cameraTool cellRange="表紙!$F$62" spid="_x0000_s970760"/>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C103" zoomScale="115" zoomScaleNormal="115" zoomScaleSheetLayoutView="115" workbookViewId="0">
      <selection activeCell="W46" sqref="W46"/>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9" t="s">
        <v>356</v>
      </c>
      <c r="Q28" s="594" t="s">
        <v>114</v>
      </c>
      <c r="R28" s="595"/>
      <c r="S28" s="596"/>
      <c r="T28" s="343" t="s">
        <v>115</v>
      </c>
      <c r="U28" s="290"/>
      <c r="V28" s="290"/>
      <c r="X28" s="21"/>
      <c r="Y28" s="21"/>
      <c r="Z28" s="23"/>
    </row>
    <row r="29" spans="1:27" ht="20.100000000000001" customHeight="1" thickBot="1" x14ac:dyDescent="0.2">
      <c r="A29" s="24">
        <f>+X256</f>
        <v>0</v>
      </c>
      <c r="C29" s="22" t="s">
        <v>238</v>
      </c>
      <c r="P29" s="590"/>
      <c r="Q29" s="591" t="str">
        <f>IF($K$90+1E-25&gt;=1000,"〇","")</f>
        <v>〇</v>
      </c>
      <c r="R29" s="592"/>
      <c r="S29" s="593"/>
      <c r="T29" s="372" t="str">
        <f>IF($K$90+1E-28&lt;1000,"〇","")</f>
        <v/>
      </c>
      <c r="U29" s="448"/>
      <c r="V29" s="21"/>
      <c r="X29" s="21"/>
      <c r="Y29" s="21"/>
      <c r="Z29" s="23"/>
      <c r="AA29" s="329"/>
    </row>
    <row r="30" spans="1:27" ht="13.5" x14ac:dyDescent="0.15">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15">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35" customHeight="1" x14ac:dyDescent="0.15">
      <c r="C34" s="86"/>
      <c r="U34" s="87"/>
      <c r="W34" s="21"/>
      <c r="X34" s="21"/>
      <c r="Y34" s="23"/>
    </row>
    <row r="35" spans="1:25" ht="14.25" x14ac:dyDescent="0.15">
      <c r="C35" s="86"/>
      <c r="P35" s="603" t="s">
        <v>449</v>
      </c>
      <c r="Q35" s="604"/>
      <c r="R35" s="604"/>
      <c r="S35" s="604"/>
      <c r="T35" s="605"/>
      <c r="U35" s="606"/>
      <c r="W35" s="21"/>
      <c r="X35" s="21"/>
      <c r="Y35" s="23"/>
    </row>
    <row r="36" spans="1:25" ht="13.5" x14ac:dyDescent="0.15">
      <c r="C36" s="86"/>
      <c r="S36" s="43"/>
      <c r="T36" s="43"/>
      <c r="U36" s="88"/>
      <c r="W36" s="21"/>
      <c r="X36" s="21"/>
      <c r="Y36" s="23"/>
    </row>
    <row r="37" spans="1:25" ht="13.5" x14ac:dyDescent="0.15">
      <c r="C37" s="601" t="s">
        <v>41</v>
      </c>
      <c r="D37" s="602"/>
      <c r="E37" s="602"/>
      <c r="F37" s="60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07" t="s">
        <v>450</v>
      </c>
      <c r="M40" s="607"/>
      <c r="N40" s="607"/>
      <c r="O40" s="607"/>
      <c r="P40" s="607"/>
      <c r="Q40" s="607"/>
      <c r="R40" s="607"/>
      <c r="S40" s="607"/>
      <c r="T40" s="607"/>
      <c r="U40" s="608"/>
      <c r="W40" s="21"/>
      <c r="X40" s="21"/>
    </row>
    <row r="41" spans="1:25" ht="26.25" customHeight="1" x14ac:dyDescent="0.15">
      <c r="C41" s="86"/>
      <c r="I41" s="25"/>
      <c r="J41" s="25" t="s">
        <v>7</v>
      </c>
      <c r="K41" s="25"/>
      <c r="L41" s="607" t="s">
        <v>451</v>
      </c>
      <c r="M41" s="607"/>
      <c r="N41" s="607"/>
      <c r="O41" s="607"/>
      <c r="P41" s="607"/>
      <c r="Q41" s="607"/>
      <c r="R41" s="607"/>
      <c r="S41" s="607"/>
      <c r="T41" s="607"/>
      <c r="U41" s="608"/>
    </row>
    <row r="42" spans="1:25" x14ac:dyDescent="0.15">
      <c r="C42" s="86"/>
      <c r="L42" s="22" t="s">
        <v>8</v>
      </c>
      <c r="U42" s="87"/>
    </row>
    <row r="43" spans="1:25" ht="13.5" x14ac:dyDescent="0.15">
      <c r="C43" s="86"/>
      <c r="L43" s="26"/>
      <c r="M43" s="26" t="s">
        <v>9</v>
      </c>
      <c r="N43" s="26"/>
      <c r="O43" s="609" t="s">
        <v>452</v>
      </c>
      <c r="P43" s="609"/>
      <c r="Q43" s="609"/>
      <c r="R43" s="609"/>
      <c r="S43" s="609"/>
      <c r="T43" s="609"/>
      <c r="U43" s="610"/>
    </row>
    <row r="44" spans="1:25" x14ac:dyDescent="0.15">
      <c r="C44" s="86"/>
      <c r="L44" s="26"/>
      <c r="M44" s="26"/>
      <c r="N44" s="26"/>
      <c r="U44" s="87"/>
    </row>
    <row r="45" spans="1:25" x14ac:dyDescent="0.15">
      <c r="C45" s="86"/>
      <c r="U45" s="87"/>
    </row>
    <row r="46" spans="1:25" ht="30" customHeight="1" x14ac:dyDescent="0.15">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79"/>
      <c r="E48" s="580"/>
      <c r="F48" s="611" t="s">
        <v>453</v>
      </c>
      <c r="G48" s="612"/>
      <c r="H48" s="612"/>
      <c r="I48" s="613"/>
      <c r="J48" s="613"/>
      <c r="K48" s="613"/>
      <c r="L48" s="613"/>
      <c r="M48" s="613"/>
      <c r="N48" s="613"/>
      <c r="O48" s="613"/>
      <c r="P48" s="487" t="s">
        <v>431</v>
      </c>
      <c r="Q48" s="584"/>
      <c r="R48" s="584"/>
      <c r="S48" s="584"/>
      <c r="T48" s="584"/>
      <c r="U48" s="585"/>
    </row>
    <row r="49" spans="3:23" ht="21.75" customHeight="1" x14ac:dyDescent="0.15">
      <c r="C49" s="581"/>
      <c r="D49" s="582"/>
      <c r="E49" s="583"/>
      <c r="F49" s="614"/>
      <c r="G49" s="615"/>
      <c r="H49" s="615"/>
      <c r="I49" s="615"/>
      <c r="J49" s="615"/>
      <c r="K49" s="615"/>
      <c r="L49" s="615"/>
      <c r="M49" s="615"/>
      <c r="N49" s="615"/>
      <c r="O49" s="615"/>
      <c r="P49" s="586">
        <v>2788</v>
      </c>
      <c r="Q49" s="587"/>
      <c r="R49" s="587"/>
      <c r="S49" s="587"/>
      <c r="T49" s="587"/>
      <c r="U49" s="588"/>
    </row>
    <row r="50" spans="3:23" ht="26.25" customHeight="1" x14ac:dyDescent="0.15">
      <c r="C50" s="570" t="s">
        <v>11</v>
      </c>
      <c r="D50" s="571"/>
      <c r="E50" s="572"/>
      <c r="F50" s="616" t="s">
        <v>450</v>
      </c>
      <c r="G50" s="617"/>
      <c r="H50" s="617"/>
      <c r="I50" s="617"/>
      <c r="J50" s="617"/>
      <c r="K50" s="617"/>
      <c r="L50" s="617"/>
      <c r="M50" s="617"/>
      <c r="N50" s="341" t="s">
        <v>172</v>
      </c>
      <c r="O50" s="449"/>
      <c r="P50" s="450"/>
      <c r="Q50" s="620" t="s">
        <v>452</v>
      </c>
      <c r="R50" s="620"/>
      <c r="S50" s="620"/>
      <c r="T50" s="620"/>
      <c r="U50" s="621"/>
    </row>
    <row r="51" spans="3:23" ht="26.25" customHeight="1" x14ac:dyDescent="0.15">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10" t="s">
        <v>279</v>
      </c>
      <c r="O54" s="510"/>
      <c r="P54" s="510"/>
      <c r="Q54" s="510"/>
      <c r="R54" s="510"/>
      <c r="S54" s="510"/>
      <c r="T54" s="510"/>
      <c r="U54" s="511"/>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51" t="s">
        <v>454</v>
      </c>
      <c r="G60" s="552"/>
      <c r="H60" s="552"/>
      <c r="I60" s="552"/>
      <c r="J60" s="552"/>
      <c r="K60" s="552"/>
      <c r="L60" s="552"/>
      <c r="M60" s="552"/>
      <c r="N60" s="552"/>
      <c r="O60" s="552"/>
      <c r="P60" s="552"/>
      <c r="Q60" s="552"/>
      <c r="R60" s="552"/>
      <c r="S60" s="552"/>
      <c r="T60" s="552"/>
      <c r="U60" s="553"/>
      <c r="W60" s="28"/>
    </row>
    <row r="61" spans="3:23" ht="18" customHeight="1" x14ac:dyDescent="0.15">
      <c r="C61" s="451"/>
      <c r="D61" s="340" t="s">
        <v>290</v>
      </c>
      <c r="E61" s="342" t="s">
        <v>241</v>
      </c>
      <c r="F61" s="554" t="s">
        <v>455</v>
      </c>
      <c r="G61" s="555"/>
      <c r="H61" s="555"/>
      <c r="I61" s="555"/>
      <c r="J61" s="555"/>
      <c r="K61" s="555"/>
      <c r="L61" s="555"/>
      <c r="M61" s="555"/>
      <c r="N61" s="555"/>
      <c r="O61" s="555"/>
      <c r="P61" s="555"/>
      <c r="Q61" s="555"/>
      <c r="R61" s="555"/>
      <c r="S61" s="555"/>
      <c r="T61" s="555"/>
      <c r="U61" s="556"/>
      <c r="W61" s="28"/>
    </row>
    <row r="62" spans="3:23" ht="14.1" customHeight="1" x14ac:dyDescent="0.15">
      <c r="C62" s="451"/>
      <c r="D62" s="373"/>
      <c r="E62" s="347"/>
      <c r="F62" s="534" t="s">
        <v>446</v>
      </c>
      <c r="G62" s="535"/>
      <c r="H62" s="535"/>
      <c r="I62" s="535"/>
      <c r="J62" s="535"/>
      <c r="K62" s="535"/>
      <c r="L62" s="535"/>
      <c r="M62" s="535"/>
      <c r="N62" s="535"/>
      <c r="O62" s="535"/>
      <c r="P62" s="535"/>
      <c r="Q62" s="535"/>
      <c r="R62" s="535"/>
      <c r="S62" s="535"/>
      <c r="T62" s="535"/>
      <c r="U62" s="536"/>
      <c r="W62" s="28" t="s">
        <v>445</v>
      </c>
    </row>
    <row r="63" spans="3:23" ht="14.1" customHeight="1" x14ac:dyDescent="0.15">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 customHeight="1" x14ac:dyDescent="0.15">
      <c r="C64" s="451"/>
      <c r="D64" s="374"/>
      <c r="E64" s="506"/>
      <c r="F64" s="537"/>
      <c r="G64" s="538"/>
      <c r="H64" s="538"/>
      <c r="I64" s="538"/>
      <c r="J64" s="538"/>
      <c r="K64" s="538"/>
      <c r="L64" s="538"/>
      <c r="M64" s="538"/>
      <c r="N64" s="538"/>
      <c r="O64" s="538"/>
      <c r="P64" s="538"/>
      <c r="Q64" s="538"/>
      <c r="R64" s="538"/>
      <c r="S64" s="538"/>
      <c r="T64" s="538"/>
      <c r="U64" s="539"/>
      <c r="W64" s="28"/>
    </row>
    <row r="65" spans="3:23" ht="14.1" customHeight="1" x14ac:dyDescent="0.15">
      <c r="C65" s="451"/>
      <c r="D65" s="374"/>
      <c r="E65" s="506"/>
      <c r="F65" s="537"/>
      <c r="G65" s="538"/>
      <c r="H65" s="538"/>
      <c r="I65" s="538"/>
      <c r="J65" s="538"/>
      <c r="K65" s="538"/>
      <c r="L65" s="538"/>
      <c r="M65" s="538"/>
      <c r="N65" s="538"/>
      <c r="O65" s="538"/>
      <c r="P65" s="538"/>
      <c r="Q65" s="538"/>
      <c r="R65" s="538"/>
      <c r="S65" s="538"/>
      <c r="T65" s="538"/>
      <c r="U65" s="539"/>
      <c r="W65" s="28"/>
    </row>
    <row r="66" spans="3:23" ht="14.1" customHeight="1" x14ac:dyDescent="0.15">
      <c r="C66" s="451"/>
      <c r="D66" s="374"/>
      <c r="E66" s="506"/>
      <c r="F66" s="537"/>
      <c r="G66" s="538"/>
      <c r="H66" s="538"/>
      <c r="I66" s="538"/>
      <c r="J66" s="538"/>
      <c r="K66" s="538"/>
      <c r="L66" s="538"/>
      <c r="M66" s="538"/>
      <c r="N66" s="538"/>
      <c r="O66" s="538"/>
      <c r="P66" s="538"/>
      <c r="Q66" s="538"/>
      <c r="R66" s="538"/>
      <c r="S66" s="538"/>
      <c r="T66" s="538"/>
      <c r="U66" s="539"/>
      <c r="W66" s="28"/>
    </row>
    <row r="67" spans="3:23" ht="14.1" customHeight="1" x14ac:dyDescent="0.15">
      <c r="C67" s="451"/>
      <c r="D67" s="507" t="s">
        <v>414</v>
      </c>
      <c r="E67" s="508"/>
      <c r="F67" s="537"/>
      <c r="G67" s="538"/>
      <c r="H67" s="538"/>
      <c r="I67" s="538"/>
      <c r="J67" s="538"/>
      <c r="K67" s="538"/>
      <c r="L67" s="538"/>
      <c r="M67" s="538"/>
      <c r="N67" s="538"/>
      <c r="O67" s="538"/>
      <c r="P67" s="538"/>
      <c r="Q67" s="538"/>
      <c r="R67" s="538"/>
      <c r="S67" s="538"/>
      <c r="T67" s="538"/>
      <c r="U67" s="539"/>
      <c r="W67" s="28"/>
    </row>
    <row r="68" spans="3:23" ht="14.1" customHeight="1" x14ac:dyDescent="0.15">
      <c r="C68" s="451"/>
      <c r="D68" s="509"/>
      <c r="E68" s="508"/>
      <c r="F68" s="537"/>
      <c r="G68" s="538"/>
      <c r="H68" s="538"/>
      <c r="I68" s="538"/>
      <c r="J68" s="538"/>
      <c r="K68" s="538"/>
      <c r="L68" s="538"/>
      <c r="M68" s="538"/>
      <c r="N68" s="538"/>
      <c r="O68" s="538"/>
      <c r="P68" s="538"/>
      <c r="Q68" s="538"/>
      <c r="R68" s="538"/>
      <c r="S68" s="538"/>
      <c r="T68" s="538"/>
      <c r="U68" s="539"/>
      <c r="W68" s="28"/>
    </row>
    <row r="69" spans="3:23" ht="14.1" customHeight="1" x14ac:dyDescent="0.15">
      <c r="C69" s="451"/>
      <c r="D69" s="509"/>
      <c r="E69" s="508"/>
      <c r="F69" s="537"/>
      <c r="G69" s="538"/>
      <c r="H69" s="538"/>
      <c r="I69" s="538"/>
      <c r="J69" s="538"/>
      <c r="K69" s="538"/>
      <c r="L69" s="538"/>
      <c r="M69" s="538"/>
      <c r="N69" s="538"/>
      <c r="O69" s="538"/>
      <c r="P69" s="538"/>
      <c r="Q69" s="538"/>
      <c r="R69" s="538"/>
      <c r="S69" s="538"/>
      <c r="T69" s="538"/>
      <c r="U69" s="539"/>
      <c r="W69" s="28"/>
    </row>
    <row r="70" spans="3:23" ht="14.1" customHeight="1" x14ac:dyDescent="0.15">
      <c r="C70" s="451"/>
      <c r="D70" s="509"/>
      <c r="E70" s="508"/>
      <c r="F70" s="537"/>
      <c r="G70" s="538"/>
      <c r="H70" s="538"/>
      <c r="I70" s="538"/>
      <c r="J70" s="538"/>
      <c r="K70" s="538"/>
      <c r="L70" s="538"/>
      <c r="M70" s="538"/>
      <c r="N70" s="538"/>
      <c r="O70" s="538"/>
      <c r="P70" s="538"/>
      <c r="Q70" s="538"/>
      <c r="R70" s="538"/>
      <c r="S70" s="538"/>
      <c r="T70" s="538"/>
      <c r="U70" s="539"/>
      <c r="W70" s="28"/>
    </row>
    <row r="71" spans="3:23" ht="14.1" customHeight="1" x14ac:dyDescent="0.15">
      <c r="C71" s="451"/>
      <c r="D71" s="509"/>
      <c r="E71" s="508"/>
      <c r="F71" s="537"/>
      <c r="G71" s="538"/>
      <c r="H71" s="538"/>
      <c r="I71" s="538"/>
      <c r="J71" s="538"/>
      <c r="K71" s="538"/>
      <c r="L71" s="538"/>
      <c r="M71" s="538"/>
      <c r="N71" s="538"/>
      <c r="O71" s="538"/>
      <c r="P71" s="538"/>
      <c r="Q71" s="538"/>
      <c r="R71" s="538"/>
      <c r="S71" s="538"/>
      <c r="T71" s="538"/>
      <c r="U71" s="539"/>
      <c r="W71" s="28"/>
    </row>
    <row r="72" spans="3:23" ht="14.1" customHeight="1" x14ac:dyDescent="0.15">
      <c r="C72" s="452"/>
      <c r="D72" s="375"/>
      <c r="E72" s="376"/>
      <c r="F72" s="540"/>
      <c r="G72" s="541"/>
      <c r="H72" s="541"/>
      <c r="I72" s="541"/>
      <c r="J72" s="541"/>
      <c r="K72" s="541"/>
      <c r="L72" s="541"/>
      <c r="M72" s="541"/>
      <c r="N72" s="541"/>
      <c r="O72" s="541"/>
      <c r="P72" s="541"/>
      <c r="Q72" s="541"/>
      <c r="R72" s="541"/>
      <c r="S72" s="541"/>
      <c r="T72" s="541"/>
      <c r="U72" s="54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8" t="s">
        <v>447</v>
      </c>
      <c r="E77" s="529"/>
      <c r="F77" s="529"/>
      <c r="G77" s="529"/>
      <c r="H77" s="529"/>
      <c r="I77" s="529"/>
      <c r="J77" s="529"/>
      <c r="K77" s="529"/>
      <c r="L77" s="529"/>
      <c r="M77" s="529"/>
      <c r="N77" s="529"/>
      <c r="O77" s="529"/>
      <c r="P77" s="529"/>
      <c r="Q77" s="529"/>
      <c r="R77" s="529"/>
      <c r="S77" s="529"/>
      <c r="T77" s="529"/>
      <c r="U77" s="530"/>
      <c r="W77" s="28" t="s">
        <v>445</v>
      </c>
    </row>
    <row r="78" spans="3:23" ht="14.1" customHeight="1" x14ac:dyDescent="0.15">
      <c r="C78" s="188"/>
      <c r="D78" s="528"/>
      <c r="E78" s="529"/>
      <c r="F78" s="529"/>
      <c r="G78" s="529"/>
      <c r="H78" s="529"/>
      <c r="I78" s="529"/>
      <c r="J78" s="529"/>
      <c r="K78" s="529"/>
      <c r="L78" s="529"/>
      <c r="M78" s="529"/>
      <c r="N78" s="529"/>
      <c r="O78" s="529"/>
      <c r="P78" s="529"/>
      <c r="Q78" s="529"/>
      <c r="R78" s="529"/>
      <c r="S78" s="529"/>
      <c r="T78" s="529"/>
      <c r="U78" s="530"/>
      <c r="W78" s="28"/>
    </row>
    <row r="79" spans="3:23" ht="14.1" customHeight="1" x14ac:dyDescent="0.15">
      <c r="C79" s="188"/>
      <c r="D79" s="528"/>
      <c r="E79" s="529"/>
      <c r="F79" s="529"/>
      <c r="G79" s="529"/>
      <c r="H79" s="529"/>
      <c r="I79" s="529"/>
      <c r="J79" s="529"/>
      <c r="K79" s="529"/>
      <c r="L79" s="529"/>
      <c r="M79" s="529"/>
      <c r="N79" s="529"/>
      <c r="O79" s="529"/>
      <c r="P79" s="529"/>
      <c r="Q79" s="529"/>
      <c r="R79" s="529"/>
      <c r="S79" s="529"/>
      <c r="T79" s="529"/>
      <c r="U79" s="530"/>
      <c r="W79" s="28"/>
    </row>
    <row r="80" spans="3:23" ht="14.1" customHeight="1" x14ac:dyDescent="0.15">
      <c r="C80" s="188"/>
      <c r="D80" s="528"/>
      <c r="E80" s="529"/>
      <c r="F80" s="529"/>
      <c r="G80" s="529"/>
      <c r="H80" s="529"/>
      <c r="I80" s="529"/>
      <c r="J80" s="529"/>
      <c r="K80" s="529"/>
      <c r="L80" s="529"/>
      <c r="M80" s="529"/>
      <c r="N80" s="529"/>
      <c r="O80" s="529"/>
      <c r="P80" s="529"/>
      <c r="Q80" s="529"/>
      <c r="R80" s="529"/>
      <c r="S80" s="529"/>
      <c r="T80" s="529"/>
      <c r="U80" s="530"/>
      <c r="W80" s="28"/>
    </row>
    <row r="81" spans="1:29" ht="14.1" customHeight="1" x14ac:dyDescent="0.15">
      <c r="C81" s="188"/>
      <c r="D81" s="528"/>
      <c r="E81" s="529"/>
      <c r="F81" s="529"/>
      <c r="G81" s="529"/>
      <c r="H81" s="529"/>
      <c r="I81" s="529"/>
      <c r="J81" s="529"/>
      <c r="K81" s="529"/>
      <c r="L81" s="529"/>
      <c r="M81" s="529"/>
      <c r="N81" s="529"/>
      <c r="O81" s="529"/>
      <c r="P81" s="529"/>
      <c r="Q81" s="529"/>
      <c r="R81" s="529"/>
      <c r="S81" s="529"/>
      <c r="T81" s="529"/>
      <c r="U81" s="530"/>
      <c r="W81" s="28"/>
    </row>
    <row r="82" spans="1:29" ht="14.1" customHeight="1" x14ac:dyDescent="0.15">
      <c r="C82" s="188"/>
      <c r="D82" s="528"/>
      <c r="E82" s="529"/>
      <c r="F82" s="529"/>
      <c r="G82" s="529"/>
      <c r="H82" s="529"/>
      <c r="I82" s="529"/>
      <c r="J82" s="529"/>
      <c r="K82" s="529"/>
      <c r="L82" s="529"/>
      <c r="M82" s="529"/>
      <c r="N82" s="529"/>
      <c r="O82" s="529"/>
      <c r="P82" s="529"/>
      <c r="Q82" s="529"/>
      <c r="R82" s="529"/>
      <c r="S82" s="529"/>
      <c r="T82" s="529"/>
      <c r="U82" s="530"/>
      <c r="W82" s="28"/>
    </row>
    <row r="83" spans="1:29" ht="14.1" customHeight="1" x14ac:dyDescent="0.15">
      <c r="C83" s="188"/>
      <c r="D83" s="528"/>
      <c r="E83" s="529"/>
      <c r="F83" s="529"/>
      <c r="G83" s="529"/>
      <c r="H83" s="529"/>
      <c r="I83" s="529"/>
      <c r="J83" s="529"/>
      <c r="K83" s="529"/>
      <c r="L83" s="529"/>
      <c r="M83" s="529"/>
      <c r="N83" s="529"/>
      <c r="O83" s="529"/>
      <c r="P83" s="529"/>
      <c r="Q83" s="529"/>
      <c r="R83" s="529"/>
      <c r="S83" s="529"/>
      <c r="T83" s="529"/>
      <c r="U83" s="530"/>
      <c r="W83" s="28"/>
    </row>
    <row r="84" spans="1:29" ht="14.1" customHeight="1" x14ac:dyDescent="0.15">
      <c r="C84" s="188"/>
      <c r="D84" s="528"/>
      <c r="E84" s="529"/>
      <c r="F84" s="529"/>
      <c r="G84" s="529"/>
      <c r="H84" s="529"/>
      <c r="I84" s="529"/>
      <c r="J84" s="529"/>
      <c r="K84" s="529"/>
      <c r="L84" s="529"/>
      <c r="M84" s="529"/>
      <c r="N84" s="529"/>
      <c r="O84" s="529"/>
      <c r="P84" s="529"/>
      <c r="Q84" s="529"/>
      <c r="R84" s="529"/>
      <c r="S84" s="529"/>
      <c r="T84" s="529"/>
      <c r="U84" s="530"/>
      <c r="W84" s="28"/>
    </row>
    <row r="85" spans="1:29" ht="14.1" customHeight="1" x14ac:dyDescent="0.15">
      <c r="C85" s="188"/>
      <c r="D85" s="528"/>
      <c r="E85" s="529"/>
      <c r="F85" s="529"/>
      <c r="G85" s="529"/>
      <c r="H85" s="529"/>
      <c r="I85" s="529"/>
      <c r="J85" s="529"/>
      <c r="K85" s="529"/>
      <c r="L85" s="529"/>
      <c r="M85" s="529"/>
      <c r="N85" s="529"/>
      <c r="O85" s="529"/>
      <c r="P85" s="529"/>
      <c r="Q85" s="529"/>
      <c r="R85" s="529"/>
      <c r="S85" s="529"/>
      <c r="T85" s="529"/>
      <c r="U85" s="530"/>
      <c r="W85" s="28"/>
    </row>
    <row r="86" spans="1:29" ht="14.1" customHeight="1" x14ac:dyDescent="0.15">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9"/>
      <c r="D89" s="488"/>
      <c r="E89" s="517"/>
      <c r="F89" s="180" t="s">
        <v>252</v>
      </c>
      <c r="G89" s="37"/>
      <c r="H89" s="37"/>
      <c r="I89" s="37"/>
      <c r="J89" s="37"/>
      <c r="K89" s="548">
        <f>+COUNTIF(別紙!G9:Z9,"&gt;0")</f>
        <v>8</v>
      </c>
      <c r="L89" s="548"/>
      <c r="M89" s="548"/>
      <c r="N89" s="35" t="s">
        <v>47</v>
      </c>
      <c r="O89" s="35"/>
      <c r="P89" s="455"/>
      <c r="Q89" s="543" t="s">
        <v>353</v>
      </c>
      <c r="R89" s="543"/>
      <c r="S89" s="543"/>
      <c r="T89" s="543"/>
      <c r="U89" s="544"/>
      <c r="V89" s="292"/>
      <c r="W89" s="292"/>
      <c r="Y89" s="28"/>
    </row>
    <row r="90" spans="1:29" ht="18" customHeight="1" x14ac:dyDescent="0.15">
      <c r="A90" s="24">
        <v>6</v>
      </c>
      <c r="C90" s="549"/>
      <c r="D90" s="488"/>
      <c r="E90" s="517"/>
      <c r="F90" s="186" t="s">
        <v>200</v>
      </c>
      <c r="G90" s="193"/>
      <c r="H90" s="193"/>
      <c r="I90" s="193"/>
      <c r="J90" s="193"/>
      <c r="K90" s="521">
        <f>+別紙!AA9</f>
        <v>1328.6000000000001</v>
      </c>
      <c r="L90" s="521"/>
      <c r="M90" s="521"/>
      <c r="N90" s="521"/>
      <c r="O90" s="521"/>
      <c r="P90" s="193" t="s">
        <v>291</v>
      </c>
      <c r="Q90" s="545"/>
      <c r="R90" s="545"/>
      <c r="S90" s="545"/>
      <c r="T90" s="545"/>
      <c r="U90" s="546"/>
      <c r="V90" s="292"/>
      <c r="W90" s="292"/>
      <c r="X90" s="519"/>
      <c r="Y90" s="519"/>
      <c r="Z90" s="519"/>
      <c r="AA90" s="519"/>
      <c r="AB90" s="519"/>
      <c r="AC90" s="519"/>
    </row>
    <row r="91" spans="1:29" ht="14.1" customHeight="1" x14ac:dyDescent="0.15">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15">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9"/>
      <c r="D94" s="488"/>
      <c r="E94" s="517"/>
      <c r="F94" s="537" t="s">
        <v>456</v>
      </c>
      <c r="G94" s="538"/>
      <c r="H94" s="538"/>
      <c r="I94" s="538"/>
      <c r="J94" s="538"/>
      <c r="K94" s="538"/>
      <c r="L94" s="538"/>
      <c r="M94" s="538"/>
      <c r="N94" s="538"/>
      <c r="O94" s="538"/>
      <c r="P94" s="538"/>
      <c r="Q94" s="538"/>
      <c r="R94" s="538"/>
      <c r="S94" s="538"/>
      <c r="T94" s="538"/>
      <c r="U94" s="539"/>
      <c r="V94" s="164"/>
      <c r="W94" s="165"/>
      <c r="X94" s="165"/>
      <c r="Y94" s="165"/>
    </row>
    <row r="95" spans="1:29" ht="14.1" customHeight="1" x14ac:dyDescent="0.15">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 customHeight="1" x14ac:dyDescent="0.15">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 customHeight="1" x14ac:dyDescent="0.15">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 customHeight="1" x14ac:dyDescent="0.15">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 customHeight="1" x14ac:dyDescent="0.15">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 customHeight="1" x14ac:dyDescent="0.15">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 customHeight="1" x14ac:dyDescent="0.15">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 customHeight="1" x14ac:dyDescent="0.15">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15">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0"/>
      <c r="D104" s="525"/>
      <c r="E104" s="634"/>
      <c r="F104" s="180" t="s">
        <v>252</v>
      </c>
      <c r="G104" s="37"/>
      <c r="H104" s="37"/>
      <c r="I104" s="37"/>
      <c r="J104" s="37"/>
      <c r="K104" s="520">
        <f>+COUNTIF(別紙!G19:Z19,"&gt;0")</f>
        <v>8</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15">
      <c r="A105" s="24">
        <v>8</v>
      </c>
      <c r="C105" s="550"/>
      <c r="D105" s="525"/>
      <c r="E105" s="634"/>
      <c r="F105" s="186" t="s">
        <v>200</v>
      </c>
      <c r="G105" s="193"/>
      <c r="H105" s="193"/>
      <c r="I105" s="193"/>
      <c r="J105" s="193"/>
      <c r="K105" s="521">
        <f>+別紙!AA19</f>
        <v>1195.7</v>
      </c>
      <c r="L105" s="521"/>
      <c r="M105" s="521"/>
      <c r="N105" s="521"/>
      <c r="O105" s="521"/>
      <c r="P105" s="457" t="s">
        <v>291</v>
      </c>
      <c r="Q105" s="545"/>
      <c r="R105" s="545"/>
      <c r="S105" s="545"/>
      <c r="T105" s="545"/>
      <c r="U105" s="546"/>
      <c r="V105" s="292"/>
      <c r="W105" s="292"/>
      <c r="X105" s="102"/>
    </row>
    <row r="106" spans="1:27" ht="14.1" customHeight="1" x14ac:dyDescent="0.15">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15">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0"/>
      <c r="D109" s="525"/>
      <c r="E109" s="634"/>
      <c r="F109" s="537" t="s">
        <v>457</v>
      </c>
      <c r="G109" s="538"/>
      <c r="H109" s="538"/>
      <c r="I109" s="538"/>
      <c r="J109" s="538"/>
      <c r="K109" s="538"/>
      <c r="L109" s="538"/>
      <c r="M109" s="538"/>
      <c r="N109" s="538"/>
      <c r="O109" s="538"/>
      <c r="P109" s="538"/>
      <c r="Q109" s="538"/>
      <c r="R109" s="538"/>
      <c r="S109" s="538"/>
      <c r="T109" s="538"/>
      <c r="U109" s="539"/>
      <c r="V109" s="179"/>
      <c r="W109" s="165"/>
      <c r="X109" s="165"/>
      <c r="Y109" s="165"/>
    </row>
    <row r="110" spans="1:27" ht="14.1" customHeight="1" x14ac:dyDescent="0.15">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 customHeight="1" x14ac:dyDescent="0.15">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 customHeight="1" x14ac:dyDescent="0.15">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 customHeight="1" x14ac:dyDescent="0.15">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 customHeight="1" x14ac:dyDescent="0.15">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 customHeight="1" x14ac:dyDescent="0.15">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 customHeight="1" x14ac:dyDescent="0.15">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 customHeight="1" x14ac:dyDescent="0.15">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5"/>
      <c r="E120" s="634"/>
      <c r="F120" s="537" t="s">
        <v>458</v>
      </c>
      <c r="G120" s="538"/>
      <c r="H120" s="538"/>
      <c r="I120" s="538"/>
      <c r="J120" s="538"/>
      <c r="K120" s="538"/>
      <c r="L120" s="538"/>
      <c r="M120" s="538"/>
      <c r="N120" s="538"/>
      <c r="O120" s="538"/>
      <c r="P120" s="538"/>
      <c r="Q120" s="538"/>
      <c r="R120" s="538"/>
      <c r="S120" s="538"/>
      <c r="T120" s="538"/>
      <c r="U120" s="539"/>
      <c r="V120" s="179"/>
      <c r="W120" s="165"/>
      <c r="X120" s="165"/>
      <c r="Y120" s="165"/>
    </row>
    <row r="121" spans="3:27" ht="14.1" customHeight="1" x14ac:dyDescent="0.15">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 customHeight="1" x14ac:dyDescent="0.15">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 customHeight="1" x14ac:dyDescent="0.15">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 customHeight="1" x14ac:dyDescent="0.15">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15">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5"/>
      <c r="E126" s="634"/>
      <c r="F126" s="537" t="s">
        <v>459</v>
      </c>
      <c r="G126" s="538"/>
      <c r="H126" s="538"/>
      <c r="I126" s="538"/>
      <c r="J126" s="538"/>
      <c r="K126" s="538"/>
      <c r="L126" s="538"/>
      <c r="M126" s="538"/>
      <c r="N126" s="538"/>
      <c r="O126" s="538"/>
      <c r="P126" s="538"/>
      <c r="Q126" s="538"/>
      <c r="R126" s="538"/>
      <c r="S126" s="538"/>
      <c r="T126" s="538"/>
      <c r="U126" s="539"/>
      <c r="V126" s="179"/>
      <c r="W126" s="165"/>
      <c r="X126" s="165"/>
      <c r="Y126" s="165"/>
    </row>
    <row r="127" spans="3:27" ht="14.1" customHeight="1" x14ac:dyDescent="0.15">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 customHeight="1" x14ac:dyDescent="0.15">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 customHeight="1" x14ac:dyDescent="0.15">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 customHeight="1" x14ac:dyDescent="0.15">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 customHeight="1" x14ac:dyDescent="0.15">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 customHeight="1" x14ac:dyDescent="0.15">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5"/>
      <c r="E136" s="637"/>
      <c r="F136" s="537" t="s">
        <v>448</v>
      </c>
      <c r="G136" s="538"/>
      <c r="H136" s="538"/>
      <c r="I136" s="538"/>
      <c r="J136" s="538"/>
      <c r="K136" s="538"/>
      <c r="L136" s="538"/>
      <c r="M136" s="538"/>
      <c r="N136" s="538"/>
      <c r="O136" s="538"/>
      <c r="P136" s="538"/>
      <c r="Q136" s="538"/>
      <c r="R136" s="538"/>
      <c r="S136" s="538"/>
      <c r="T136" s="538"/>
      <c r="U136" s="539"/>
      <c r="V136" s="164"/>
      <c r="W136" s="165"/>
      <c r="X136" s="165"/>
      <c r="Y136" s="165"/>
    </row>
    <row r="137" spans="3:27" ht="14.1" customHeight="1" x14ac:dyDescent="0.15">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 customHeight="1" x14ac:dyDescent="0.15">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 customHeight="1" x14ac:dyDescent="0.15">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 customHeight="1" x14ac:dyDescent="0.15">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 customHeight="1" x14ac:dyDescent="0.15">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 customHeight="1" x14ac:dyDescent="0.15">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 customHeight="1" x14ac:dyDescent="0.15">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15">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 customHeight="1" x14ac:dyDescent="0.15">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5"/>
      <c r="E147" s="634"/>
      <c r="F147" s="537" t="s">
        <v>448</v>
      </c>
      <c r="G147" s="538"/>
      <c r="H147" s="538"/>
      <c r="I147" s="538"/>
      <c r="J147" s="538"/>
      <c r="K147" s="538"/>
      <c r="L147" s="538"/>
      <c r="M147" s="538"/>
      <c r="N147" s="538"/>
      <c r="O147" s="538"/>
      <c r="P147" s="538"/>
      <c r="Q147" s="538"/>
      <c r="R147" s="538"/>
      <c r="S147" s="538"/>
      <c r="T147" s="538"/>
      <c r="U147" s="539"/>
      <c r="V147" s="164"/>
      <c r="W147" s="165"/>
      <c r="X147" s="165"/>
      <c r="Y147" s="165"/>
    </row>
    <row r="148" spans="3:27" ht="14.1" customHeight="1" x14ac:dyDescent="0.15">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 customHeight="1" x14ac:dyDescent="0.15">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 customHeight="1" x14ac:dyDescent="0.15">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 customHeight="1" x14ac:dyDescent="0.15">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 customHeight="1" x14ac:dyDescent="0.15">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 customHeight="1" x14ac:dyDescent="0.15">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 customHeight="1" x14ac:dyDescent="0.15">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 customHeight="1" x14ac:dyDescent="0.15">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 customHeight="1" x14ac:dyDescent="0.15">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5"/>
      <c r="E160" s="634"/>
      <c r="F160" s="537" t="s">
        <v>448</v>
      </c>
      <c r="G160" s="538"/>
      <c r="H160" s="538"/>
      <c r="I160" s="538"/>
      <c r="J160" s="538"/>
      <c r="K160" s="538"/>
      <c r="L160" s="538"/>
      <c r="M160" s="538"/>
      <c r="N160" s="538"/>
      <c r="O160" s="538"/>
      <c r="P160" s="538"/>
      <c r="Q160" s="538"/>
      <c r="R160" s="538"/>
      <c r="S160" s="538"/>
      <c r="T160" s="538"/>
      <c r="U160" s="539"/>
      <c r="V160" s="164"/>
      <c r="W160" s="165"/>
      <c r="X160" s="165"/>
      <c r="Y160" s="165"/>
    </row>
    <row r="161" spans="3:27" ht="14.1" customHeight="1" x14ac:dyDescent="0.15">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 customHeight="1" x14ac:dyDescent="0.15">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 customHeight="1" x14ac:dyDescent="0.15">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 customHeight="1" x14ac:dyDescent="0.15">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 customHeight="1" x14ac:dyDescent="0.15">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 customHeight="1" x14ac:dyDescent="0.15">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 customHeight="1" x14ac:dyDescent="0.15">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 customHeight="1" x14ac:dyDescent="0.15">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 customHeight="1" x14ac:dyDescent="0.15">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15">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5"/>
      <c r="E172" s="634"/>
      <c r="F172" s="537" t="s">
        <v>448</v>
      </c>
      <c r="G172" s="538"/>
      <c r="H172" s="538"/>
      <c r="I172" s="538"/>
      <c r="J172" s="538"/>
      <c r="K172" s="538"/>
      <c r="L172" s="538"/>
      <c r="M172" s="538"/>
      <c r="N172" s="538"/>
      <c r="O172" s="538"/>
      <c r="P172" s="538"/>
      <c r="Q172" s="538"/>
      <c r="R172" s="538"/>
      <c r="S172" s="538"/>
      <c r="T172" s="538"/>
      <c r="U172" s="539"/>
      <c r="V172" s="164"/>
      <c r="W172" s="165"/>
      <c r="X172" s="165"/>
      <c r="Y172" s="165"/>
    </row>
    <row r="173" spans="3:27" ht="14.1" customHeight="1" x14ac:dyDescent="0.15">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 customHeight="1" x14ac:dyDescent="0.15">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 customHeight="1" x14ac:dyDescent="0.15">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 customHeight="1" x14ac:dyDescent="0.15">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 customHeight="1" x14ac:dyDescent="0.15">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 customHeight="1" x14ac:dyDescent="0.15">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 customHeight="1" x14ac:dyDescent="0.15">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15">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 customHeight="1" x14ac:dyDescent="0.15">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5"/>
      <c r="E185" s="637"/>
      <c r="F185" s="537" t="s">
        <v>448</v>
      </c>
      <c r="G185" s="538"/>
      <c r="H185" s="538"/>
      <c r="I185" s="538"/>
      <c r="J185" s="538"/>
      <c r="K185" s="538"/>
      <c r="L185" s="538"/>
      <c r="M185" s="538"/>
      <c r="N185" s="538"/>
      <c r="O185" s="538"/>
      <c r="P185" s="538"/>
      <c r="Q185" s="538"/>
      <c r="R185" s="538"/>
      <c r="S185" s="538"/>
      <c r="T185" s="538"/>
      <c r="U185" s="539"/>
      <c r="V185" s="164"/>
      <c r="W185" s="165"/>
      <c r="X185" s="165"/>
      <c r="Y185" s="165"/>
    </row>
    <row r="186" spans="3:27" ht="14.1" customHeight="1" x14ac:dyDescent="0.15">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 customHeight="1" x14ac:dyDescent="0.15">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 customHeight="1" x14ac:dyDescent="0.15">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 customHeight="1" x14ac:dyDescent="0.15">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 customHeight="1" x14ac:dyDescent="0.15">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 customHeight="1" x14ac:dyDescent="0.15">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 customHeight="1" x14ac:dyDescent="0.15">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 customHeight="1" x14ac:dyDescent="0.15">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15">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15">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5"/>
      <c r="E197" s="634"/>
      <c r="F197" s="537" t="s">
        <v>448</v>
      </c>
      <c r="G197" s="538"/>
      <c r="H197" s="538"/>
      <c r="I197" s="538"/>
      <c r="J197" s="538"/>
      <c r="K197" s="538"/>
      <c r="L197" s="538"/>
      <c r="M197" s="538"/>
      <c r="N197" s="538"/>
      <c r="O197" s="538"/>
      <c r="P197" s="538"/>
      <c r="Q197" s="538"/>
      <c r="R197" s="538"/>
      <c r="S197" s="538"/>
      <c r="T197" s="538"/>
      <c r="U197" s="539"/>
      <c r="V197" s="164"/>
      <c r="W197" s="165"/>
      <c r="X197" s="165"/>
      <c r="Y197" s="165"/>
    </row>
    <row r="198" spans="3:27" ht="14.1" customHeight="1" x14ac:dyDescent="0.15">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 customHeight="1" x14ac:dyDescent="0.15">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 customHeight="1" x14ac:dyDescent="0.15">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 customHeight="1" x14ac:dyDescent="0.15">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 customHeight="1" x14ac:dyDescent="0.15">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 customHeight="1" x14ac:dyDescent="0.15">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 customHeight="1" x14ac:dyDescent="0.15">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 customHeight="1" x14ac:dyDescent="0.15">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5"/>
      <c r="E208" s="634"/>
      <c r="F208" s="640" t="s">
        <v>267</v>
      </c>
      <c r="G208" s="641"/>
      <c r="H208" s="641"/>
      <c r="I208" s="641"/>
      <c r="J208" s="641"/>
      <c r="K208" s="639">
        <f>+別紙!AA14</f>
        <v>1328.6000000000001</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25"/>
      <c r="E209" s="634"/>
      <c r="F209" s="263"/>
      <c r="G209" s="631" t="s">
        <v>223</v>
      </c>
      <c r="H209" s="632"/>
      <c r="I209" s="632"/>
      <c r="J209" s="632"/>
      <c r="K209" s="639">
        <f>+別紙!AA15</f>
        <v>651</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25"/>
      <c r="E210" s="634"/>
      <c r="F210" s="263"/>
      <c r="G210" s="631" t="s">
        <v>224</v>
      </c>
      <c r="H210" s="632"/>
      <c r="I210" s="632"/>
      <c r="J210" s="632"/>
      <c r="K210" s="639">
        <f>+別紙!AA16</f>
        <v>21.6</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5"/>
      <c r="E214" s="634"/>
      <c r="F214" s="537" t="s">
        <v>460</v>
      </c>
      <c r="G214" s="538"/>
      <c r="H214" s="538"/>
      <c r="I214" s="538"/>
      <c r="J214" s="538"/>
      <c r="K214" s="538"/>
      <c r="L214" s="538"/>
      <c r="M214" s="538"/>
      <c r="N214" s="538"/>
      <c r="O214" s="538"/>
      <c r="P214" s="538"/>
      <c r="Q214" s="538"/>
      <c r="R214" s="538"/>
      <c r="S214" s="538"/>
      <c r="T214" s="538"/>
      <c r="U214" s="539"/>
      <c r="V214" s="164"/>
      <c r="W214" s="165"/>
      <c r="X214" s="165"/>
      <c r="Y214" s="165"/>
    </row>
    <row r="215" spans="3:26" ht="14.1" customHeight="1" x14ac:dyDescent="0.15">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 customHeight="1" x14ac:dyDescent="0.15">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 customHeight="1" x14ac:dyDescent="0.15">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 customHeight="1" x14ac:dyDescent="0.15">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 customHeight="1" x14ac:dyDescent="0.15">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 customHeight="1" x14ac:dyDescent="0.15">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 customHeight="1" x14ac:dyDescent="0.15">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 customHeight="1" x14ac:dyDescent="0.15">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15">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15">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5"/>
      <c r="E225" s="634"/>
      <c r="F225" s="640" t="s">
        <v>267</v>
      </c>
      <c r="G225" s="641"/>
      <c r="H225" s="641"/>
      <c r="I225" s="641"/>
      <c r="J225" s="641"/>
      <c r="K225" s="639">
        <f>+別紙!AA43</f>
        <v>1195.7</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25"/>
      <c r="E226" s="634"/>
      <c r="F226" s="263"/>
      <c r="G226" s="631" t="s">
        <v>223</v>
      </c>
      <c r="H226" s="632"/>
      <c r="I226" s="632"/>
      <c r="J226" s="632"/>
      <c r="K226" s="639">
        <f>+別紙!AA44</f>
        <v>585.79999999999995</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25"/>
      <c r="E227" s="634"/>
      <c r="F227" s="263"/>
      <c r="G227" s="631" t="s">
        <v>224</v>
      </c>
      <c r="H227" s="632"/>
      <c r="I227" s="632"/>
      <c r="J227" s="632"/>
      <c r="K227" s="639">
        <f>+別紙!AA45</f>
        <v>19.5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5"/>
      <c r="E231" s="634"/>
      <c r="F231" s="537" t="s">
        <v>461</v>
      </c>
      <c r="G231" s="538"/>
      <c r="H231" s="538"/>
      <c r="I231" s="538"/>
      <c r="J231" s="538"/>
      <c r="K231" s="538"/>
      <c r="L231" s="538"/>
      <c r="M231" s="538"/>
      <c r="N231" s="538"/>
      <c r="O231" s="538"/>
      <c r="P231" s="538"/>
      <c r="Q231" s="538"/>
      <c r="R231" s="538"/>
      <c r="S231" s="538"/>
      <c r="T231" s="538"/>
      <c r="U231" s="539"/>
      <c r="V231" s="164"/>
      <c r="W231" s="165"/>
      <c r="X231" s="165"/>
      <c r="Y231" s="165"/>
    </row>
    <row r="232" spans="3:27" ht="14.1" customHeight="1" x14ac:dyDescent="0.15">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 customHeight="1" x14ac:dyDescent="0.15">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 customHeight="1" x14ac:dyDescent="0.15">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 customHeight="1" x14ac:dyDescent="0.15">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 customHeight="1" x14ac:dyDescent="0.15">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 customHeight="1" x14ac:dyDescent="0.15">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 customHeight="1" x14ac:dyDescent="0.15">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 customHeight="1" x14ac:dyDescent="0.15">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4.0999999999999996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4.5999999999999996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4.0999999999999996</v>
      </c>
      <c r="P27" s="700"/>
      <c r="Q27" s="700"/>
      <c r="R27" s="700"/>
      <c r="S27" s="49" t="s">
        <v>38</v>
      </c>
      <c r="T27" s="70"/>
      <c r="U27" s="70"/>
      <c r="X27" s="68" t="s">
        <v>39</v>
      </c>
      <c r="Y27" s="71"/>
      <c r="AG27" s="58"/>
      <c r="AH27" s="58"/>
      <c r="AI27" s="58"/>
      <c r="AJ27" s="58"/>
      <c r="AK27" s="742">
        <f>+AG18+O27</f>
        <v>4.0999999999999996</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4.5999999999999996</v>
      </c>
      <c r="G29" s="712"/>
      <c r="H29" s="214" t="s">
        <v>198</v>
      </c>
      <c r="L29" s="709"/>
      <c r="O29" s="61"/>
      <c r="P29" s="148"/>
      <c r="Q29" s="56" t="s">
        <v>183</v>
      </c>
      <c r="R29" s="676" t="s">
        <v>33</v>
      </c>
      <c r="S29" s="692"/>
      <c r="T29" s="692"/>
      <c r="U29" s="693"/>
      <c r="V29" s="53"/>
      <c r="W29" s="72"/>
      <c r="X29" s="697" t="s">
        <v>315</v>
      </c>
      <c r="Y29" s="698"/>
      <c r="Z29" s="690">
        <v>0.5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4.5999999999999996</v>
      </c>
      <c r="G30" s="712"/>
      <c r="H30" s="214" t="s">
        <v>198</v>
      </c>
      <c r="L30" s="709"/>
      <c r="O30" s="61"/>
      <c r="Q30" s="699">
        <f>+ROUND(Z28,1)+ROUND(Z29,1)+ROUND(Z30,1)</f>
        <v>0.5</v>
      </c>
      <c r="R30" s="700"/>
      <c r="S30" s="700"/>
      <c r="T30" s="700"/>
      <c r="U30" s="49" t="s">
        <v>16</v>
      </c>
      <c r="X30" s="697" t="s">
        <v>186</v>
      </c>
      <c r="Y30" s="698"/>
      <c r="Z30" s="690"/>
      <c r="AA30" s="691"/>
      <c r="AB30" s="691"/>
      <c r="AC30" s="691"/>
      <c r="AD30" s="691"/>
      <c r="AE30" s="49" t="s">
        <v>13</v>
      </c>
      <c r="AK30" s="651">
        <v>4.0999999999999996</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3.6</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32.4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32.4</v>
      </c>
      <c r="P27" s="700"/>
      <c r="Q27" s="700"/>
      <c r="R27" s="700"/>
      <c r="S27" s="49" t="s">
        <v>38</v>
      </c>
      <c r="T27" s="70"/>
      <c r="U27" s="70"/>
      <c r="X27" s="68" t="s">
        <v>39</v>
      </c>
      <c r="Y27" s="71"/>
      <c r="AG27" s="58"/>
      <c r="AH27" s="58"/>
      <c r="AI27" s="58"/>
      <c r="AJ27" s="58"/>
      <c r="AK27" s="742">
        <f>+AG18+O27</f>
        <v>32.4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36</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36</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v>32.4</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32.4</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831.7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924.1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831.7</v>
      </c>
      <c r="P27" s="700"/>
      <c r="Q27" s="700"/>
      <c r="R27" s="700"/>
      <c r="S27" s="49" t="s">
        <v>38</v>
      </c>
      <c r="T27" s="70"/>
      <c r="U27" s="70"/>
      <c r="X27" s="68" t="s">
        <v>39</v>
      </c>
      <c r="Y27" s="71"/>
      <c r="AG27" s="58"/>
      <c r="AH27" s="58"/>
      <c r="AI27" s="58"/>
      <c r="AJ27" s="58"/>
      <c r="AK27" s="742">
        <f>+AG18+O27</f>
        <v>831.7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924.1</v>
      </c>
      <c r="G29" s="712"/>
      <c r="H29" s="214" t="s">
        <v>198</v>
      </c>
      <c r="L29" s="709"/>
      <c r="O29" s="61"/>
      <c r="P29" s="148"/>
      <c r="Q29" s="56" t="s">
        <v>183</v>
      </c>
      <c r="R29" s="676" t="s">
        <v>33</v>
      </c>
      <c r="S29" s="692"/>
      <c r="T29" s="692"/>
      <c r="U29" s="693"/>
      <c r="V29" s="53"/>
      <c r="W29" s="72"/>
      <c r="X29" s="697" t="s">
        <v>315</v>
      </c>
      <c r="Y29" s="698"/>
      <c r="Z29" s="690">
        <v>686.5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270.10000000000002</v>
      </c>
      <c r="G30" s="712"/>
      <c r="H30" s="214" t="s">
        <v>198</v>
      </c>
      <c r="L30" s="709"/>
      <c r="O30" s="61"/>
      <c r="Q30" s="699">
        <f>+ROUND(Z28,1)+ROUND(Z29,1)+ROUND(Z30,1)</f>
        <v>686.5</v>
      </c>
      <c r="R30" s="700"/>
      <c r="S30" s="700"/>
      <c r="T30" s="700"/>
      <c r="U30" s="49" t="s">
        <v>16</v>
      </c>
      <c r="X30" s="697" t="s">
        <v>186</v>
      </c>
      <c r="Y30" s="698"/>
      <c r="Z30" s="690"/>
      <c r="AA30" s="691"/>
      <c r="AB30" s="691"/>
      <c r="AC30" s="691"/>
      <c r="AD30" s="691"/>
      <c r="AE30" s="49" t="s">
        <v>13</v>
      </c>
      <c r="AK30" s="651">
        <v>243.1</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145.19999999999999</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三菱重工交通・建設エンジニアリング株式会社　本部事業統括部</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294.09999999999997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326.8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294.09999999999997</v>
      </c>
      <c r="P27" s="700"/>
      <c r="Q27" s="700"/>
      <c r="R27" s="700"/>
      <c r="S27" s="49" t="s">
        <v>38</v>
      </c>
      <c r="T27" s="70"/>
      <c r="U27" s="70"/>
      <c r="X27" s="68" t="s">
        <v>39</v>
      </c>
      <c r="Y27" s="71"/>
      <c r="AG27" s="58"/>
      <c r="AH27" s="58"/>
      <c r="AI27" s="58"/>
      <c r="AJ27" s="58"/>
      <c r="AK27" s="742">
        <f>+AG18+O27</f>
        <v>294.09999999999997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326.8</v>
      </c>
      <c r="G29" s="712"/>
      <c r="H29" s="214" t="s">
        <v>198</v>
      </c>
      <c r="L29" s="709"/>
      <c r="O29" s="61"/>
      <c r="P29" s="148"/>
      <c r="Q29" s="56" t="s">
        <v>183</v>
      </c>
      <c r="R29" s="676" t="s">
        <v>33</v>
      </c>
      <c r="S29" s="692"/>
      <c r="T29" s="692"/>
      <c r="U29" s="693"/>
      <c r="V29" s="53"/>
      <c r="W29" s="72"/>
      <c r="X29" s="697" t="s">
        <v>315</v>
      </c>
      <c r="Y29" s="698"/>
      <c r="Z29" s="690">
        <v>187.1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326.8</v>
      </c>
      <c r="G30" s="712"/>
      <c r="H30" s="214" t="s">
        <v>198</v>
      </c>
      <c r="L30" s="709"/>
      <c r="O30" s="61"/>
      <c r="Q30" s="699">
        <f>+ROUND(Z28,1)+ROUND(Z29,1)+ROUND(Z30,1)</f>
        <v>199.29999999999998</v>
      </c>
      <c r="R30" s="700"/>
      <c r="S30" s="700"/>
      <c r="T30" s="700"/>
      <c r="U30" s="49" t="s">
        <v>16</v>
      </c>
      <c r="X30" s="697" t="s">
        <v>186</v>
      </c>
      <c r="Y30" s="698"/>
      <c r="Z30" s="690"/>
      <c r="AA30" s="691"/>
      <c r="AB30" s="691"/>
      <c r="AC30" s="691"/>
      <c r="AD30" s="691"/>
      <c r="AE30" s="49" t="s">
        <v>13</v>
      </c>
      <c r="AK30" s="651">
        <v>294.10000000000002</v>
      </c>
      <c r="AL30" s="652"/>
      <c r="AM30" s="652"/>
      <c r="AN30" s="652"/>
      <c r="AO30" s="57" t="s">
        <v>13</v>
      </c>
      <c r="AR30" s="758"/>
      <c r="AS30" s="755"/>
      <c r="AT30" s="755"/>
      <c r="AU30" s="756"/>
    </row>
    <row r="31" spans="2:48" ht="27" customHeight="1" thickTop="1" thickBot="1" x14ac:dyDescent="0.2">
      <c r="B31" s="725" t="s">
        <v>375</v>
      </c>
      <c r="C31" s="676"/>
      <c r="D31" s="676"/>
      <c r="E31" s="677"/>
      <c r="F31" s="711">
        <v>13.5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94.8</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view="pageBreakPreview" topLeftCell="M1" zoomScaleNormal="100" zoomScaleSheetLayoutView="100" workbookViewId="0">
      <selection activeCell="AB41" sqref="AB41"/>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三菱重工交通・建設エンジニアリング株式会社　本部事業統括部</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23.6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4.5</v>
      </c>
      <c r="M9" s="377">
        <f>IF(OR(ｷ.紙くず!F24&gt;0,ｷ.紙くず!F24&lt;0),ｷ.紙くず!F24,IF(M$19&gt;0,"0",0))</f>
        <v>3.9</v>
      </c>
      <c r="N9" s="377">
        <f>IF(OR(ｸ.木くず!F24&gt;0,ｸ.木くず!F24&lt;0),ｸ.木くず!F24,IF(N$19&gt;0,"0",0))</f>
        <v>5.0999999999999996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4.5999999999999996</v>
      </c>
      <c r="T9" s="377">
        <f>IF(OR(ｾ.ｶﾞﾗｽ･ｺﾝｸﾘ･陶磁器くず!F24&gt;0,ｾ.ｶﾞﾗｽ･ｺﾝｸﾘ･陶磁器くず!F24&lt;0),ｾ.ｶﾞﾗｽ･ｺﾝｸﾘ･陶磁器くず!F24,IF(T$19&gt;0,"0",0))</f>
        <v>36</v>
      </c>
      <c r="U9" s="377">
        <f>IF(OR(ｿ.鉱さい!F24&gt;0,ｿ.鉱さい!F24&lt;0),ｿ.鉱さい!F24,IF(U$19&gt;0,"0",0))</f>
        <v>0</v>
      </c>
      <c r="V9" s="377">
        <f>IF(OR(ﾀ.がれき類!F24&gt;0,ﾀ.がれき類!F24&lt;0),ﾀ.がれき類!F24,IF(V$19&gt;0,"0",0))</f>
        <v>924.1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326.8</v>
      </c>
      <c r="AA9" s="379">
        <f t="shared" ref="AA9:AA18" si="0">IF(SUM(G9:Z9)&gt;0,SUM(G9:Z9),IF(AA$19&gt;0,"0",0))</f>
        <v>1328.6000000000001</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23.6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4.5</v>
      </c>
      <c r="M14" s="383">
        <f>IF(OR(ｷ.紙くず!F29&gt;0,ｷ.紙くず!F29&lt;0),ｷ.紙くず!F29,IF(M$19&gt;0,"0",0))</f>
        <v>3.9</v>
      </c>
      <c r="N14" s="383">
        <f>IF(OR(ｸ.木くず!F29&gt;0,ｸ.木くず!F29&lt;0),ｸ.木くず!F29,IF(N$19&gt;0,"0",0))</f>
        <v>5.0999999999999996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4.5999999999999996</v>
      </c>
      <c r="T14" s="383">
        <f>IF(OR(ｾ.ｶﾞﾗｽ･ｺﾝｸﾘ･陶磁器くず!F29&gt;0,ｾ.ｶﾞﾗｽ･ｺﾝｸﾘ･陶磁器くず!F29&lt;0),ｾ.ｶﾞﾗｽ･ｺﾝｸﾘ･陶磁器くず!F29,IF(T$19&gt;0,"0",0))</f>
        <v>36</v>
      </c>
      <c r="U14" s="383">
        <f>IF(OR(ｿ.鉱さい!F29&gt;0,ｿ.鉱さい!F29&lt;0),ｿ.鉱さい!F29,IF(U$19&gt;0,"0",0))</f>
        <v>0</v>
      </c>
      <c r="V14" s="383">
        <f>IF(OR(ﾀ.がれき類!F29&gt;0,ﾀ.がれき類!F29&lt;0),ﾀ.がれき類!F29,IF(V$19&gt;0,"0",0))</f>
        <v>924.1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326.8</v>
      </c>
      <c r="AA14" s="385">
        <f t="shared" si="0"/>
        <v>1328.6000000000001</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0.4</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4.5</v>
      </c>
      <c r="M15" s="383">
        <f>IF(OR(ｷ.紙くず!F30&gt;0,ｷ.紙くず!F30&lt;0),ｷ.紙くず!F30,IF(M$19&gt;0,"0",0))</f>
        <v>3.9</v>
      </c>
      <c r="N15" s="383">
        <f>IF(OR(ｸ.木くず!F30&gt;0,ｸ.木くず!F30&lt;0),ｸ.木くず!F30,IF(N$19&gt;0,"0",0))</f>
        <v>4.7</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4.5999999999999996</v>
      </c>
      <c r="T15" s="383">
        <f>IF(OR(ｾ.ｶﾞﾗｽ･ｺﾝｸﾘ･陶磁器くず!F30&gt;0,ｾ.ｶﾞﾗｽ･ｺﾝｸﾘ･陶磁器くず!F30&lt;0),ｾ.ｶﾞﾗｽ･ｺﾝｸﾘ･陶磁器くず!F30,IF(T$19&gt;0,"0",0))</f>
        <v>36</v>
      </c>
      <c r="U15" s="383">
        <f>IF(OR(ｿ.鉱さい!F30&gt;0,ｿ.鉱さい!F30&lt;0),ｿ.鉱さい!F30,IF(U$19&gt;0,"0",0))</f>
        <v>0</v>
      </c>
      <c r="V15" s="383">
        <f>IF(OR(ﾀ.がれき類!F30&gt;0,ﾀ.がれき類!F30&lt;0),ﾀ.がれき類!F30,IF(V$19&gt;0,"0",0))</f>
        <v>270.10000000000002</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326.8</v>
      </c>
      <c r="AA15" s="385">
        <f t="shared" si="0"/>
        <v>651</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1.9</v>
      </c>
      <c r="M16" s="383">
        <f>IF(OR(ｷ.紙くず!F31&gt;0,ｷ.紙くず!F31&lt;0),ｷ.紙くず!F31,IF(M$19&gt;0,"0",0))</f>
        <v>1.5</v>
      </c>
      <c r="N16" s="383">
        <f>IF(OR(ｸ.木くず!F31&gt;0,ｸ.木くず!F31&lt;0),ｸ.木くず!F31,IF(N$19&gt;0,"0",0))</f>
        <v>4.7</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13.5</v>
      </c>
      <c r="AA16" s="385">
        <f t="shared" si="0"/>
        <v>21.6</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21.2</v>
      </c>
      <c r="I19" s="389">
        <f t="shared" si="1"/>
        <v>0</v>
      </c>
      <c r="J19" s="389">
        <f t="shared" si="1"/>
        <v>0</v>
      </c>
      <c r="K19" s="389">
        <f t="shared" si="1"/>
        <v>0</v>
      </c>
      <c r="L19" s="389">
        <f t="shared" si="1"/>
        <v>4</v>
      </c>
      <c r="M19" s="389">
        <f t="shared" si="1"/>
        <v>3.6</v>
      </c>
      <c r="N19" s="389">
        <f t="shared" si="1"/>
        <v>4.6000000000000005</v>
      </c>
      <c r="O19" s="389">
        <f t="shared" si="1"/>
        <v>0</v>
      </c>
      <c r="P19" s="389">
        <f t="shared" si="1"/>
        <v>0</v>
      </c>
      <c r="Q19" s="389">
        <f t="shared" si="1"/>
        <v>0</v>
      </c>
      <c r="R19" s="389">
        <f t="shared" si="1"/>
        <v>0</v>
      </c>
      <c r="S19" s="389">
        <f t="shared" si="1"/>
        <v>4.0999999999999996</v>
      </c>
      <c r="T19" s="389">
        <f t="shared" si="1"/>
        <v>32.4</v>
      </c>
      <c r="U19" s="389">
        <f t="shared" si="1"/>
        <v>0</v>
      </c>
      <c r="V19" s="389">
        <f t="shared" si="1"/>
        <v>831.7</v>
      </c>
      <c r="W19" s="389">
        <f t="shared" si="1"/>
        <v>0</v>
      </c>
      <c r="X19" s="389">
        <f t="shared" si="1"/>
        <v>0</v>
      </c>
      <c r="Y19" s="389">
        <f t="shared" si="1"/>
        <v>0</v>
      </c>
      <c r="Z19" s="390">
        <f t="shared" si="1"/>
        <v>294.09999999999997</v>
      </c>
      <c r="AA19" s="391">
        <f t="shared" ref="AA19:AA47" si="2">SUM(G19:Z19)</f>
        <v>1195.7</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21.2</v>
      </c>
      <c r="I37" s="424">
        <f t="shared" si="7"/>
        <v>0</v>
      </c>
      <c r="J37" s="424">
        <f t="shared" si="7"/>
        <v>0</v>
      </c>
      <c r="K37" s="424">
        <f t="shared" si="7"/>
        <v>0</v>
      </c>
      <c r="L37" s="424">
        <f t="shared" si="7"/>
        <v>4</v>
      </c>
      <c r="M37" s="424">
        <f t="shared" si="7"/>
        <v>3.6</v>
      </c>
      <c r="N37" s="424">
        <f t="shared" si="7"/>
        <v>4.6000000000000005</v>
      </c>
      <c r="O37" s="424">
        <f t="shared" si="7"/>
        <v>0</v>
      </c>
      <c r="P37" s="424">
        <f t="shared" si="7"/>
        <v>0</v>
      </c>
      <c r="Q37" s="424">
        <f t="shared" si="7"/>
        <v>0</v>
      </c>
      <c r="R37" s="424">
        <f t="shared" si="7"/>
        <v>0</v>
      </c>
      <c r="S37" s="424">
        <f t="shared" si="7"/>
        <v>4.0999999999999996</v>
      </c>
      <c r="T37" s="424">
        <f t="shared" si="7"/>
        <v>32.4</v>
      </c>
      <c r="U37" s="424">
        <f t="shared" si="7"/>
        <v>0</v>
      </c>
      <c r="V37" s="424">
        <f t="shared" si="7"/>
        <v>831.7</v>
      </c>
      <c r="W37" s="424">
        <f t="shared" si="7"/>
        <v>0</v>
      </c>
      <c r="X37" s="424">
        <f t="shared" si="7"/>
        <v>0</v>
      </c>
      <c r="Y37" s="424">
        <f t="shared" si="7"/>
        <v>0</v>
      </c>
      <c r="Z37" s="425">
        <f t="shared" si="7"/>
        <v>294.09999999999997</v>
      </c>
      <c r="AA37" s="426">
        <f t="shared" si="2"/>
        <v>1195.7</v>
      </c>
    </row>
    <row r="38" spans="2:27" ht="24" customHeight="1" x14ac:dyDescent="0.15">
      <c r="B38" s="170"/>
      <c r="C38" s="776"/>
      <c r="D38" s="227"/>
      <c r="E38" s="225" t="s">
        <v>319</v>
      </c>
      <c r="F38" s="443"/>
      <c r="G38" s="415">
        <f t="shared" ref="G38:Z38" si="8">SUM(G39:G41)</f>
        <v>0</v>
      </c>
      <c r="H38" s="415">
        <f t="shared" si="8"/>
        <v>21.2</v>
      </c>
      <c r="I38" s="415">
        <f t="shared" si="8"/>
        <v>0</v>
      </c>
      <c r="J38" s="415">
        <f t="shared" si="8"/>
        <v>0</v>
      </c>
      <c r="K38" s="415">
        <f t="shared" si="8"/>
        <v>0</v>
      </c>
      <c r="L38" s="415">
        <f t="shared" si="8"/>
        <v>1.7</v>
      </c>
      <c r="M38" s="415">
        <f t="shared" si="8"/>
        <v>1.4</v>
      </c>
      <c r="N38" s="415">
        <f t="shared" si="8"/>
        <v>4.6000000000000005</v>
      </c>
      <c r="O38" s="415">
        <f t="shared" si="8"/>
        <v>0</v>
      </c>
      <c r="P38" s="415">
        <f t="shared" si="8"/>
        <v>0</v>
      </c>
      <c r="Q38" s="415">
        <f t="shared" si="8"/>
        <v>0</v>
      </c>
      <c r="R38" s="415">
        <f t="shared" si="8"/>
        <v>0</v>
      </c>
      <c r="S38" s="415">
        <f t="shared" si="8"/>
        <v>0.5</v>
      </c>
      <c r="T38" s="415">
        <f t="shared" si="8"/>
        <v>0</v>
      </c>
      <c r="U38" s="415">
        <f t="shared" si="8"/>
        <v>0</v>
      </c>
      <c r="V38" s="415">
        <f t="shared" si="8"/>
        <v>686.5</v>
      </c>
      <c r="W38" s="415">
        <f t="shared" si="8"/>
        <v>0</v>
      </c>
      <c r="X38" s="415">
        <f t="shared" si="8"/>
        <v>0</v>
      </c>
      <c r="Y38" s="415">
        <f t="shared" si="8"/>
        <v>0</v>
      </c>
      <c r="Z38" s="416">
        <f t="shared" si="8"/>
        <v>199.29999999999998</v>
      </c>
      <c r="AA38" s="417">
        <f t="shared" si="2"/>
        <v>915.19999999999993</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1.7</v>
      </c>
      <c r="M39" s="418">
        <f>+ｷ.紙くず!$Z$28</f>
        <v>1.4</v>
      </c>
      <c r="N39" s="418">
        <f>+ｸ.木くず!$Z$28</f>
        <v>4.2</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12.2</v>
      </c>
      <c r="AA39" s="420">
        <f t="shared" si="2"/>
        <v>19.5</v>
      </c>
    </row>
    <row r="40" spans="2:27" ht="24" customHeight="1" x14ac:dyDescent="0.15">
      <c r="B40" s="170"/>
      <c r="C40" s="776"/>
      <c r="D40" s="228"/>
      <c r="E40" s="223"/>
      <c r="F40" s="221" t="s">
        <v>318</v>
      </c>
      <c r="G40" s="418">
        <f>+ｱ.燃え殻!$Z$29</f>
        <v>0</v>
      </c>
      <c r="H40" s="418">
        <f>+ｲ.汚泥!$Z$29</f>
        <v>21.2</v>
      </c>
      <c r="I40" s="418">
        <f>+ｳ.廃油!$Z$29</f>
        <v>0</v>
      </c>
      <c r="J40" s="418">
        <f>+ｴ.廃酸!$Z$29</f>
        <v>0</v>
      </c>
      <c r="K40" s="418">
        <f>+ｵ.廃ｱﾙｶﾘ!$Z$29</f>
        <v>0</v>
      </c>
      <c r="L40" s="418">
        <f>+ｶ.廃ﾌﾟﾗ類!$Z$29</f>
        <v>0</v>
      </c>
      <c r="M40" s="418">
        <f>+ｷ.紙くず!$Z$29</f>
        <v>0</v>
      </c>
      <c r="N40" s="418">
        <f>+ｸ.木くず!$Z$29</f>
        <v>0.4</v>
      </c>
      <c r="O40" s="418">
        <f>+ｹ.繊維くず!$Z$29</f>
        <v>0</v>
      </c>
      <c r="P40" s="418">
        <f>+ｺ.動植物性残さ!$Z$29</f>
        <v>0</v>
      </c>
      <c r="Q40" s="418">
        <f>+ｻ.動物系固形不要物!$Z$29</f>
        <v>0</v>
      </c>
      <c r="R40" s="418">
        <f>+ｼ.ｺﾞﾑくず!$Z$29</f>
        <v>0</v>
      </c>
      <c r="S40" s="418">
        <f>+ｽ.金属くず!$Z$29</f>
        <v>0.5</v>
      </c>
      <c r="T40" s="418">
        <f>+ｾ.ｶﾞﾗｽ･ｺﾝｸﾘ･陶磁器くず!$Z$29</f>
        <v>0</v>
      </c>
      <c r="U40" s="418">
        <f>+ｿ.鉱さい!$Z$29</f>
        <v>0</v>
      </c>
      <c r="V40" s="418">
        <f>+ﾀ.がれき類!$Z$29</f>
        <v>686.5</v>
      </c>
      <c r="W40" s="418">
        <f>+ﾁ.動物のふん尿!$Z$29</f>
        <v>0</v>
      </c>
      <c r="X40" s="418">
        <f>+ﾂ.動物の死体!$Z$29</f>
        <v>0</v>
      </c>
      <c r="Y40" s="418">
        <f>+ﾃ.ばいじん!$Z$29</f>
        <v>0</v>
      </c>
      <c r="Z40" s="419">
        <f>+ﾄ.混合廃棄物その他!$Z$29</f>
        <v>187.1</v>
      </c>
      <c r="AA40" s="420">
        <f t="shared" si="2"/>
        <v>895.7</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2.2999999999999998</v>
      </c>
      <c r="M42" s="421">
        <f>+ｷ.紙くず!$Q$33</f>
        <v>2.2000000000000002</v>
      </c>
      <c r="N42" s="421">
        <f>+ｸ.木くず!$Q$33</f>
        <v>0</v>
      </c>
      <c r="O42" s="421">
        <f>+ｹ.繊維くず!$Q$33</f>
        <v>0</v>
      </c>
      <c r="P42" s="421">
        <f>+ｺ.動植物性残さ!$Q$33</f>
        <v>0</v>
      </c>
      <c r="Q42" s="421">
        <f>+ｻ.動物系固形不要物!$Q$33</f>
        <v>0</v>
      </c>
      <c r="R42" s="421">
        <f>+ｼ.ｺﾞﾑくず!$Q$33</f>
        <v>0</v>
      </c>
      <c r="S42" s="421">
        <f>+ｽ.金属くず!$Q$33</f>
        <v>3.6</v>
      </c>
      <c r="T42" s="421">
        <f>+ｾ.ｶﾞﾗｽ･ｺﾝｸﾘ･陶磁器くず!$Q$33</f>
        <v>32.4</v>
      </c>
      <c r="U42" s="421">
        <f>+ｿ.鉱さい!$Q$33</f>
        <v>0</v>
      </c>
      <c r="V42" s="421">
        <f>+ﾀ.がれき類!$Q$33</f>
        <v>145.19999999999999</v>
      </c>
      <c r="W42" s="421">
        <f>+ﾁ.動物のふん尿!$Q$33</f>
        <v>0</v>
      </c>
      <c r="X42" s="421">
        <f>+ﾂ.動物の死体!$Q$33</f>
        <v>0</v>
      </c>
      <c r="Y42" s="421">
        <f>+ﾃ.ばいじん!$Q$33</f>
        <v>0</v>
      </c>
      <c r="Z42" s="422">
        <f>+ﾄ.混合廃棄物その他!$Q$33</f>
        <v>94.8</v>
      </c>
      <c r="AA42" s="423">
        <f t="shared" si="2"/>
        <v>280.5</v>
      </c>
    </row>
    <row r="43" spans="2:27" ht="24" customHeight="1" x14ac:dyDescent="0.15">
      <c r="B43" s="170"/>
      <c r="C43" s="128" t="s">
        <v>235</v>
      </c>
      <c r="D43" s="795" t="s">
        <v>349</v>
      </c>
      <c r="E43" s="795"/>
      <c r="F43" s="796"/>
      <c r="G43" s="427">
        <f>+ｱ.燃え殻!$AK$27</f>
        <v>0</v>
      </c>
      <c r="H43" s="427">
        <f>+ｲ.汚泥!$AK$27</f>
        <v>21.2</v>
      </c>
      <c r="I43" s="427">
        <f>+ｳ.廃油!$AK$27</f>
        <v>0</v>
      </c>
      <c r="J43" s="427">
        <f>+ｴ.廃酸!$AK$27</f>
        <v>0</v>
      </c>
      <c r="K43" s="427">
        <f>+ｵ.廃ｱﾙｶﾘ!$AK$27</f>
        <v>0</v>
      </c>
      <c r="L43" s="427">
        <f>+ｶ.廃ﾌﾟﾗ類!$AK$27</f>
        <v>4</v>
      </c>
      <c r="M43" s="427">
        <f>+ｷ.紙くず!$AK$27</f>
        <v>3.6</v>
      </c>
      <c r="N43" s="427">
        <f>+ｸ.木くず!$AK$27</f>
        <v>4.6000000000000005</v>
      </c>
      <c r="O43" s="427">
        <f>+ｹ.繊維くず!$AK$27</f>
        <v>0</v>
      </c>
      <c r="P43" s="427">
        <f>+ｺ.動植物性残さ!$AK$27</f>
        <v>0</v>
      </c>
      <c r="Q43" s="427">
        <f>+ｻ.動物系固形不要物!$AK$27</f>
        <v>0</v>
      </c>
      <c r="R43" s="427">
        <f>+ｼ.ｺﾞﾑくず!$AK$27</f>
        <v>0</v>
      </c>
      <c r="S43" s="427">
        <f>+ｽ.金属くず!$AK$27</f>
        <v>4.0999999999999996</v>
      </c>
      <c r="T43" s="427">
        <f>+ｾ.ｶﾞﾗｽ･ｺﾝｸﾘ･陶磁器くず!$AK$27</f>
        <v>32.4</v>
      </c>
      <c r="U43" s="427">
        <f>+ｿ.鉱さい!$AK$27</f>
        <v>0</v>
      </c>
      <c r="V43" s="427">
        <f>+ﾀ.がれき類!$AK$27</f>
        <v>831.7</v>
      </c>
      <c r="W43" s="427">
        <f>+ﾁ.動物のふん尿!$AK$27</f>
        <v>0</v>
      </c>
      <c r="X43" s="427">
        <f>+ﾂ.動物の死体!$AK$27</f>
        <v>0</v>
      </c>
      <c r="Y43" s="427">
        <f>+ﾃ.ばいじん!$AK$27</f>
        <v>0</v>
      </c>
      <c r="Z43" s="428">
        <f>+ﾄ.混合廃棄物その他!$AK$27</f>
        <v>294.09999999999997</v>
      </c>
      <c r="AA43" s="429">
        <f t="shared" si="2"/>
        <v>1195.7</v>
      </c>
    </row>
    <row r="44" spans="2:27" ht="24" customHeight="1" x14ac:dyDescent="0.15">
      <c r="B44" s="170"/>
      <c r="C44" s="177"/>
      <c r="D44" s="175" t="s">
        <v>188</v>
      </c>
      <c r="E44" s="778" t="s">
        <v>236</v>
      </c>
      <c r="F44" s="779"/>
      <c r="G44" s="430">
        <f>+ｱ.燃え殻!$AK$30</f>
        <v>0</v>
      </c>
      <c r="H44" s="430">
        <f>+ｲ.汚泥!$AK$30</f>
        <v>0.4</v>
      </c>
      <c r="I44" s="430">
        <f>+ｳ.廃油!$AK$30</f>
        <v>0</v>
      </c>
      <c r="J44" s="430">
        <f>+ｴ.廃酸!$AK$30</f>
        <v>0</v>
      </c>
      <c r="K44" s="430">
        <f>+ｵ.廃ｱﾙｶﾘ!$AK$30</f>
        <v>0</v>
      </c>
      <c r="L44" s="430">
        <f>+ｶ.廃ﾌﾟﾗ類!$AK$30</f>
        <v>4</v>
      </c>
      <c r="M44" s="430">
        <f>+ｷ.紙くず!$AK$30</f>
        <v>3.5</v>
      </c>
      <c r="N44" s="430">
        <f>+ｸ.木くず!$AK$30</f>
        <v>4.2</v>
      </c>
      <c r="O44" s="430">
        <f>+ｹ.繊維くず!$AK$30</f>
        <v>0</v>
      </c>
      <c r="P44" s="430">
        <f>+ｺ.動植物性残さ!$AK$30</f>
        <v>0</v>
      </c>
      <c r="Q44" s="430">
        <f>+ｻ.動物系固形不要物!$AK$30</f>
        <v>0</v>
      </c>
      <c r="R44" s="430">
        <f>+ｼ.ｺﾞﾑくず!$AK$30</f>
        <v>0</v>
      </c>
      <c r="S44" s="430">
        <f>+ｽ.金属くず!$AK$30</f>
        <v>4.0999999999999996</v>
      </c>
      <c r="T44" s="430">
        <f>+ｾ.ｶﾞﾗｽ･ｺﾝｸﾘ･陶磁器くず!$AK$30</f>
        <v>32.4</v>
      </c>
      <c r="U44" s="430">
        <f>+ｿ.鉱さい!$AK$30</f>
        <v>0</v>
      </c>
      <c r="V44" s="430">
        <f>+ﾀ.がれき類!$AK$30</f>
        <v>243.1</v>
      </c>
      <c r="W44" s="430">
        <f>+ﾁ.動物のふん尿!$AK$30</f>
        <v>0</v>
      </c>
      <c r="X44" s="430">
        <f>+ﾂ.動物の死体!$AK$30</f>
        <v>0</v>
      </c>
      <c r="Y44" s="430">
        <f>+ﾃ.ばいじん!$AK$30</f>
        <v>0</v>
      </c>
      <c r="Z44" s="431">
        <f>+ﾄ.混合廃棄物その他!$AK$30</f>
        <v>294.10000000000002</v>
      </c>
      <c r="AA44" s="432">
        <f t="shared" si="2"/>
        <v>585.79999999999995</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1.7</v>
      </c>
      <c r="M45" s="433">
        <f>+ｷ.紙くず!$AR$24</f>
        <v>1.4</v>
      </c>
      <c r="N45" s="433">
        <f>+ｸ.木くず!$AR$24</f>
        <v>4.2</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12.2</v>
      </c>
      <c r="AA45" s="435">
        <f t="shared" si="2"/>
        <v>19.5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44.8</v>
      </c>
      <c r="I55" s="480">
        <f t="shared" si="9"/>
        <v>0</v>
      </c>
      <c r="J55" s="480">
        <f t="shared" si="9"/>
        <v>0</v>
      </c>
      <c r="K55" s="480">
        <f t="shared" si="9"/>
        <v>0</v>
      </c>
      <c r="L55" s="480">
        <f t="shared" si="9"/>
        <v>8.5</v>
      </c>
      <c r="M55" s="480">
        <f t="shared" si="9"/>
        <v>7.5</v>
      </c>
      <c r="N55" s="480">
        <f t="shared" si="9"/>
        <v>9.6999999999999993</v>
      </c>
      <c r="O55" s="480">
        <f t="shared" si="9"/>
        <v>0</v>
      </c>
      <c r="P55" s="480">
        <f t="shared" si="9"/>
        <v>0</v>
      </c>
      <c r="Q55" s="480">
        <f t="shared" si="9"/>
        <v>0</v>
      </c>
      <c r="R55" s="480">
        <f t="shared" si="9"/>
        <v>0</v>
      </c>
      <c r="S55" s="480">
        <f t="shared" si="9"/>
        <v>8.6999999999999993</v>
      </c>
      <c r="T55" s="480">
        <f t="shared" si="9"/>
        <v>68.400000000000006</v>
      </c>
      <c r="U55" s="480">
        <f t="shared" si="9"/>
        <v>0</v>
      </c>
      <c r="V55" s="480">
        <f t="shared" si="9"/>
        <v>1755.8000000000002</v>
      </c>
      <c r="W55" s="480">
        <f t="shared" si="9"/>
        <v>0</v>
      </c>
      <c r="X55" s="480">
        <f t="shared" si="9"/>
        <v>0</v>
      </c>
      <c r="Y55" s="480">
        <f t="shared" si="9"/>
        <v>0</v>
      </c>
      <c r="Z55" s="480">
        <f t="shared" si="9"/>
        <v>620.9</v>
      </c>
      <c r="AA55" s="481">
        <f>+AA9+AA19+AA20</f>
        <v>2524.3000000000002</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9" t="s">
        <v>356</v>
      </c>
      <c r="Q4" s="594" t="s">
        <v>114</v>
      </c>
      <c r="R4" s="595"/>
      <c r="S4" s="596"/>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97" t="s">
        <v>416</v>
      </c>
      <c r="D6" s="597"/>
      <c r="E6" s="597"/>
      <c r="F6" s="597"/>
      <c r="G6" s="597"/>
      <c r="H6" s="597"/>
      <c r="I6" s="597"/>
      <c r="J6" s="597"/>
      <c r="K6" s="597"/>
      <c r="L6" s="597"/>
      <c r="M6" s="597"/>
      <c r="N6" s="597"/>
      <c r="O6" s="597"/>
      <c r="P6" s="597"/>
      <c r="Q6" s="597"/>
      <c r="R6" s="597"/>
      <c r="S6" s="597"/>
      <c r="T6" s="597"/>
      <c r="U6" s="59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15">
      <c r="C9" s="598"/>
      <c r="D9" s="599"/>
      <c r="E9" s="599"/>
      <c r="F9" s="599"/>
      <c r="G9" s="599"/>
      <c r="H9" s="599"/>
      <c r="I9" s="599"/>
      <c r="J9" s="599"/>
      <c r="K9" s="599"/>
      <c r="L9" s="599"/>
      <c r="M9" s="599"/>
      <c r="N9" s="599"/>
      <c r="O9" s="599"/>
      <c r="P9" s="599"/>
      <c r="Q9" s="599"/>
      <c r="R9" s="599"/>
      <c r="S9" s="599"/>
      <c r="T9" s="599"/>
      <c r="U9" s="600"/>
    </row>
    <row r="10" spans="1:23" ht="10.35" customHeight="1" x14ac:dyDescent="0.15">
      <c r="C10" s="86"/>
      <c r="U10" s="87"/>
    </row>
    <row r="11" spans="1:23" ht="13.5" x14ac:dyDescent="0.15">
      <c r="C11" s="86"/>
      <c r="P11" s="842" t="str">
        <f>+表紙!P35</f>
        <v>令和7年5月22日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神奈川県横浜市中区錦町１２番地</v>
      </c>
      <c r="M16" s="851"/>
      <c r="N16" s="851"/>
      <c r="O16" s="851"/>
      <c r="P16" s="851"/>
      <c r="Q16" s="851"/>
      <c r="R16" s="851"/>
      <c r="S16" s="851"/>
      <c r="T16" s="851"/>
      <c r="U16" s="282"/>
    </row>
    <row r="17" spans="1:21" ht="26.25" customHeight="1" x14ac:dyDescent="0.15">
      <c r="C17" s="86"/>
      <c r="I17" s="25"/>
      <c r="J17" s="25" t="s">
        <v>7</v>
      </c>
      <c r="K17" s="25"/>
      <c r="L17" s="851" t="str">
        <f>+表紙!L41</f>
        <v>三菱重工交通・建設エンジニアリング株式会社　本部事業統括部
本部事業統括部長　矢澤　秀一</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045-629-1267</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79"/>
      <c r="E24" s="580"/>
      <c r="F24" s="828" t="str">
        <f>+表紙!F48</f>
        <v>三菱重工交通・建設エンジニアリング株式会社　本部事業統括部</v>
      </c>
      <c r="G24" s="829"/>
      <c r="H24" s="829"/>
      <c r="I24" s="830"/>
      <c r="J24" s="830"/>
      <c r="K24" s="830"/>
      <c r="L24" s="830"/>
      <c r="M24" s="830"/>
      <c r="N24" s="830"/>
      <c r="O24" s="830"/>
      <c r="P24" s="487" t="s">
        <v>432</v>
      </c>
      <c r="Q24" s="584"/>
      <c r="R24" s="584"/>
      <c r="S24" s="584"/>
      <c r="T24" s="584"/>
      <c r="U24" s="585"/>
    </row>
    <row r="25" spans="1:21" ht="21.75" customHeight="1" x14ac:dyDescent="0.15">
      <c r="C25" s="581"/>
      <c r="D25" s="582"/>
      <c r="E25" s="583"/>
      <c r="F25" s="831"/>
      <c r="G25" s="832"/>
      <c r="H25" s="832"/>
      <c r="I25" s="832"/>
      <c r="J25" s="832"/>
      <c r="K25" s="832"/>
      <c r="L25" s="832"/>
      <c r="M25" s="832"/>
      <c r="N25" s="832"/>
      <c r="O25" s="832"/>
      <c r="P25" s="822">
        <f>表紙!P49</f>
        <v>2788</v>
      </c>
      <c r="Q25" s="823"/>
      <c r="R25" s="823"/>
      <c r="S25" s="823"/>
      <c r="T25" s="823"/>
      <c r="U25" s="824"/>
    </row>
    <row r="26" spans="1:21" ht="26.25" customHeight="1" x14ac:dyDescent="0.15">
      <c r="C26" s="570" t="s">
        <v>11</v>
      </c>
      <c r="D26" s="571"/>
      <c r="E26" s="572"/>
      <c r="F26" s="838" t="str">
        <f>+表紙!F50</f>
        <v>神奈川県横浜市中区錦町１２番地</v>
      </c>
      <c r="G26" s="839"/>
      <c r="H26" s="839"/>
      <c r="I26" s="839"/>
      <c r="J26" s="839"/>
      <c r="K26" s="839"/>
      <c r="L26" s="839"/>
      <c r="M26" s="839"/>
      <c r="N26" s="341" t="s">
        <v>172</v>
      </c>
      <c r="O26"/>
      <c r="P26"/>
      <c r="Q26" s="833" t="str">
        <f>IF(+表紙!Q50="","",+表紙!Q50)</f>
        <v>045-629-1267</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建設業</v>
      </c>
      <c r="O30" s="632"/>
      <c r="P30" s="632"/>
      <c r="Q30" s="632"/>
      <c r="R30" s="632"/>
      <c r="S30" s="632"/>
      <c r="T30" s="632"/>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売上54444百万　経常利益2373百万円</v>
      </c>
      <c r="G36" s="855"/>
      <c r="H36" s="855"/>
      <c r="I36" s="855"/>
      <c r="J36" s="855"/>
      <c r="K36" s="855"/>
      <c r="L36" s="855"/>
      <c r="M36" s="855"/>
      <c r="N36" s="855"/>
      <c r="O36" s="855"/>
      <c r="P36" s="855"/>
      <c r="Q36" s="855"/>
      <c r="R36" s="855"/>
      <c r="S36" s="855"/>
      <c r="T36" s="855"/>
      <c r="U36" s="518"/>
    </row>
    <row r="37" spans="3:21" ht="18" customHeight="1" x14ac:dyDescent="0.15">
      <c r="C37" s="241"/>
      <c r="D37" s="340" t="s">
        <v>24</v>
      </c>
      <c r="E37" s="342" t="s">
        <v>241</v>
      </c>
      <c r="F37" s="864" t="str">
        <f>IF(+表紙!F61="","",+表紙!F61)</f>
        <v>約1,200名</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7"/>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17"/>
      <c r="F66" s="186" t="s">
        <v>200</v>
      </c>
      <c r="G66" s="193"/>
      <c r="H66" s="193"/>
      <c r="I66" s="193"/>
      <c r="J66" s="193"/>
      <c r="K66" s="871">
        <f>+表紙!K90</f>
        <v>1328.6000000000001</v>
      </c>
      <c r="L66" s="871"/>
      <c r="M66" s="871"/>
      <c r="N66" s="871"/>
      <c r="O66" s="871"/>
      <c r="P66" s="193" t="s">
        <v>13</v>
      </c>
      <c r="Q66" s="869"/>
      <c r="R66" s="869"/>
      <c r="S66" s="869"/>
      <c r="T66" s="869"/>
      <c r="U66" s="870"/>
      <c r="V66" s="292"/>
      <c r="W66" s="292"/>
      <c r="X66" s="102"/>
    </row>
    <row r="67" spans="1:24" ht="14.1" customHeight="1" x14ac:dyDescent="0.15">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7"/>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7"/>
      <c r="F70" s="856" t="str">
        <f>IF(COUNTA(表紙!F94)=1,+表紙!F94,"")</f>
        <v>・各拠点及び、工事現地においては搬入の際の梱包の簡略依頼を実施し廃棄物の抑制に心掛けている。</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7"/>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7"/>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7"/>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7"/>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7"/>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7"/>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5"/>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25"/>
      <c r="E81" s="634"/>
      <c r="F81" s="186" t="s">
        <v>200</v>
      </c>
      <c r="G81" s="193"/>
      <c r="H81" s="193"/>
      <c r="I81" s="193"/>
      <c r="J81" s="193"/>
      <c r="K81" s="871">
        <f>+表紙!K105</f>
        <v>1195.7</v>
      </c>
      <c r="L81" s="871"/>
      <c r="M81" s="871"/>
      <c r="N81" s="871"/>
      <c r="O81" s="871"/>
      <c r="P81" s="246" t="s">
        <v>13</v>
      </c>
      <c r="Q81" s="869"/>
      <c r="R81" s="869"/>
      <c r="S81" s="869"/>
      <c r="T81" s="869"/>
      <c r="U81" s="870"/>
      <c r="V81" s="292"/>
      <c r="W81" s="292"/>
      <c r="X81" s="102"/>
    </row>
    <row r="82" spans="1:24" ht="14.1" customHeight="1" x14ac:dyDescent="0.15">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5"/>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5"/>
      <c r="E85" s="634"/>
      <c r="F85" s="856" t="str">
        <f>IF(COUNTA(表紙!F109)=1,+表紙!F109,"")</f>
        <v>・資源化の促進に取り組み、有価で販売できる物、廃棄物として処理する物の明確化の促進を図る。</v>
      </c>
      <c r="G85" s="857"/>
      <c r="H85" s="857"/>
      <c r="I85" s="857"/>
      <c r="J85" s="857"/>
      <c r="K85" s="857"/>
      <c r="L85" s="857"/>
      <c r="M85" s="857"/>
      <c r="N85" s="857"/>
      <c r="O85" s="857"/>
      <c r="P85" s="857"/>
      <c r="Q85" s="857"/>
      <c r="R85" s="857"/>
      <c r="S85" s="857"/>
      <c r="T85" s="857"/>
      <c r="U85" s="858"/>
      <c r="V85" s="179"/>
    </row>
    <row r="86" spans="1:24" ht="14.1" customHeight="1" x14ac:dyDescent="0.15">
      <c r="C86" s="349"/>
      <c r="D86" s="525"/>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5"/>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5"/>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5"/>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5"/>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5"/>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5"/>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5"/>
      <c r="E96" s="634"/>
      <c r="F96" s="856" t="str">
        <f>IF(COUNTA(表紙!F120)=1,+表紙!F120,"")</f>
        <v>・各拠点及び、工事現地においては、廃棄物分別一覧により分別し、出来るだけ混合物としての処理依頼の削減を実施。</v>
      </c>
      <c r="G96" s="857"/>
      <c r="H96" s="857"/>
      <c r="I96" s="857"/>
      <c r="J96" s="857"/>
      <c r="K96" s="857"/>
      <c r="L96" s="857"/>
      <c r="M96" s="857"/>
      <c r="N96" s="857"/>
      <c r="O96" s="857"/>
      <c r="P96" s="857"/>
      <c r="Q96" s="857"/>
      <c r="R96" s="857"/>
      <c r="S96" s="857"/>
      <c r="T96" s="857"/>
      <c r="U96" s="858"/>
      <c r="V96" s="179"/>
    </row>
    <row r="97" spans="3:24" ht="14.1" customHeight="1" x14ac:dyDescent="0.15">
      <c r="C97" s="231"/>
      <c r="D97" s="525"/>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5"/>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5"/>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5"/>
      <c r="E102" s="634"/>
      <c r="F102" s="892" t="str">
        <f>IF(COUNTA(表紙!F126)=1,+表紙!F126,"")</f>
        <v>・金属類の産業廃棄物増加に伴い、材質別の分別の強化を図る。</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 customHeight="1" x14ac:dyDescent="0.15">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5"/>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 customHeight="1" x14ac:dyDescent="0.15">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5"/>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 customHeight="1" x14ac:dyDescent="0.15">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 customHeight="1" x14ac:dyDescent="0.15">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5"/>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 customHeight="1" x14ac:dyDescent="0.15">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15">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5"/>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 customHeight="1" x14ac:dyDescent="0.15">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5"/>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15">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5"/>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5"/>
      <c r="E184" s="634"/>
      <c r="F184" s="640" t="s">
        <v>267</v>
      </c>
      <c r="G184" s="641"/>
      <c r="H184" s="641"/>
      <c r="I184" s="641"/>
      <c r="J184" s="641"/>
      <c r="K184" s="874">
        <f>+表紙!K208</f>
        <v>1328.6000000000001</v>
      </c>
      <c r="L184" s="874"/>
      <c r="M184" s="874"/>
      <c r="N184" s="874"/>
      <c r="O184" s="874"/>
      <c r="P184" s="198" t="s">
        <v>13</v>
      </c>
      <c r="Q184" s="898" t="s">
        <v>293</v>
      </c>
      <c r="R184" s="899"/>
      <c r="S184" s="899"/>
      <c r="T184" s="899"/>
      <c r="U184" s="900"/>
      <c r="V184" s="292"/>
      <c r="W184" s="292"/>
      <c r="X184" s="179"/>
    </row>
    <row r="185" spans="3:24" ht="43.35" customHeight="1" x14ac:dyDescent="0.15">
      <c r="C185" s="195"/>
      <c r="D185" s="525"/>
      <c r="E185" s="634"/>
      <c r="F185" s="263"/>
      <c r="G185" s="631" t="s">
        <v>223</v>
      </c>
      <c r="H185" s="632"/>
      <c r="I185" s="632"/>
      <c r="J185" s="632"/>
      <c r="K185" s="874">
        <f>+表紙!K209</f>
        <v>651</v>
      </c>
      <c r="L185" s="874"/>
      <c r="M185" s="874"/>
      <c r="N185" s="874"/>
      <c r="O185" s="874"/>
      <c r="P185" s="346" t="s">
        <v>13</v>
      </c>
      <c r="Q185" s="901"/>
      <c r="R185" s="902"/>
      <c r="S185" s="902"/>
      <c r="T185" s="902"/>
      <c r="U185" s="903"/>
      <c r="V185" s="292"/>
      <c r="W185" s="292"/>
      <c r="X185" s="179"/>
    </row>
    <row r="186" spans="3:24" ht="43.35" customHeight="1" x14ac:dyDescent="0.15">
      <c r="C186" s="195"/>
      <c r="D186" s="525"/>
      <c r="E186" s="634"/>
      <c r="F186" s="263"/>
      <c r="G186" s="631" t="s">
        <v>224</v>
      </c>
      <c r="H186" s="632"/>
      <c r="I186" s="632"/>
      <c r="J186" s="632"/>
      <c r="K186" s="874">
        <f>+表紙!K210</f>
        <v>21.6</v>
      </c>
      <c r="L186" s="874"/>
      <c r="M186" s="874"/>
      <c r="N186" s="874"/>
      <c r="O186" s="874"/>
      <c r="P186" s="346" t="s">
        <v>13</v>
      </c>
      <c r="Q186" s="901"/>
      <c r="R186" s="902"/>
      <c r="S186" s="902"/>
      <c r="T186" s="902"/>
      <c r="U186" s="903"/>
      <c r="V186" s="292"/>
      <c r="W186" s="292"/>
      <c r="X186" s="179"/>
    </row>
    <row r="187" spans="3:24" ht="43.35" customHeight="1" x14ac:dyDescent="0.15">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5"/>
      <c r="E190" s="634"/>
      <c r="F190" s="856" t="str">
        <f>IF(COUNTA(表紙!F214)=1,+表紙!F214,"")</f>
        <v>・社基準を満たした処理委託先に処理委託を実施。　　　　　　　　　　　・優良認定取得業者への処理委託の実施。　　　　　　　　　　　　　　　・新規委託先においては、処理状況の把握を実施し今後の委託の有無を評価。　　　　　　　　</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15">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5"/>
      <c r="E201" s="634"/>
      <c r="F201" s="640" t="s">
        <v>267</v>
      </c>
      <c r="G201" s="641"/>
      <c r="H201" s="641"/>
      <c r="I201" s="641"/>
      <c r="J201" s="641"/>
      <c r="K201" s="874">
        <f>+表紙!K225</f>
        <v>1195.7</v>
      </c>
      <c r="L201" s="874"/>
      <c r="M201" s="874"/>
      <c r="N201" s="874"/>
      <c r="O201" s="874"/>
      <c r="P201" s="198" t="s">
        <v>13</v>
      </c>
      <c r="Q201" s="898" t="s">
        <v>366</v>
      </c>
      <c r="R201" s="899"/>
      <c r="S201" s="899"/>
      <c r="T201" s="899"/>
      <c r="U201" s="900"/>
      <c r="V201" s="98"/>
      <c r="W201" s="98"/>
      <c r="X201" s="179"/>
    </row>
    <row r="202" spans="3:24" ht="45" customHeight="1" x14ac:dyDescent="0.15">
      <c r="C202" s="195"/>
      <c r="D202" s="525"/>
      <c r="E202" s="634"/>
      <c r="F202" s="263"/>
      <c r="G202" s="631" t="s">
        <v>223</v>
      </c>
      <c r="H202" s="632"/>
      <c r="I202" s="632"/>
      <c r="J202" s="632"/>
      <c r="K202" s="874">
        <f>+表紙!K226</f>
        <v>585.79999999999995</v>
      </c>
      <c r="L202" s="874"/>
      <c r="M202" s="874"/>
      <c r="N202" s="874"/>
      <c r="O202" s="874"/>
      <c r="P202" s="346" t="s">
        <v>13</v>
      </c>
      <c r="Q202" s="901"/>
      <c r="R202" s="902"/>
      <c r="S202" s="902"/>
      <c r="T202" s="902"/>
      <c r="U202" s="903"/>
      <c r="V202" s="98"/>
      <c r="W202" s="98"/>
      <c r="X202" s="179"/>
    </row>
    <row r="203" spans="3:24" ht="45" customHeight="1" x14ac:dyDescent="0.15">
      <c r="C203" s="195"/>
      <c r="D203" s="525"/>
      <c r="E203" s="634"/>
      <c r="F203" s="263"/>
      <c r="G203" s="631" t="s">
        <v>224</v>
      </c>
      <c r="H203" s="632"/>
      <c r="I203" s="632"/>
      <c r="J203" s="632"/>
      <c r="K203" s="874">
        <f>+表紙!K227</f>
        <v>19.5</v>
      </c>
      <c r="L203" s="874"/>
      <c r="M203" s="874"/>
      <c r="N203" s="874"/>
      <c r="O203" s="874"/>
      <c r="P203" s="346" t="s">
        <v>13</v>
      </c>
      <c r="Q203" s="901"/>
      <c r="R203" s="902"/>
      <c r="S203" s="902"/>
      <c r="T203" s="902"/>
      <c r="U203" s="903"/>
      <c r="V203" s="98"/>
      <c r="W203" s="98"/>
      <c r="X203" s="179"/>
    </row>
    <row r="204" spans="3:24" ht="45" customHeight="1" x14ac:dyDescent="0.15">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5"/>
      <c r="E207" s="634"/>
      <c r="F207" s="856" t="str">
        <f>IF(COUNTA(表紙!F231)=1,+表紙!F231,"")</f>
        <v>・社基準を満たした処理委託先に処理委託を実施。　　　　　　　　　　　・優良認定取得業者への処理委託の実施。　　　　　　　　　　　　　　　・再利用業者への積極的処理依頼の実施。</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5.1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40.15"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21.2</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23.6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21.2</v>
      </c>
      <c r="P27" s="700"/>
      <c r="Q27" s="700"/>
      <c r="R27" s="700"/>
      <c r="S27" s="49" t="s">
        <v>38</v>
      </c>
      <c r="T27" s="70"/>
      <c r="U27" s="70"/>
      <c r="X27" s="68" t="s">
        <v>39</v>
      </c>
      <c r="Y27" s="71"/>
      <c r="AG27" s="58"/>
      <c r="AH27" s="58"/>
      <c r="AI27" s="58"/>
      <c r="AJ27" s="58"/>
      <c r="AK27" s="742">
        <f>+AG18+O27</f>
        <v>21.2</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23.6</v>
      </c>
      <c r="G29" s="712"/>
      <c r="H29" s="214" t="s">
        <v>198</v>
      </c>
      <c r="L29" s="709"/>
      <c r="O29" s="61"/>
      <c r="P29" s="148"/>
      <c r="Q29" s="56" t="s">
        <v>183</v>
      </c>
      <c r="R29" s="676" t="s">
        <v>33</v>
      </c>
      <c r="S29" s="692"/>
      <c r="T29" s="692"/>
      <c r="U29" s="693"/>
      <c r="V29" s="53"/>
      <c r="W29" s="72"/>
      <c r="X29" s="697" t="s">
        <v>315</v>
      </c>
      <c r="Y29" s="698"/>
      <c r="Z29" s="690">
        <v>21.2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0.4</v>
      </c>
      <c r="G30" s="712"/>
      <c r="H30" s="214" t="s">
        <v>198</v>
      </c>
      <c r="L30" s="709"/>
      <c r="O30" s="61"/>
      <c r="Q30" s="699">
        <f>+ROUND(Z28,1)+ROUND(Z29,1)+ROUND(Z30,1)</f>
        <v>21.2</v>
      </c>
      <c r="R30" s="700"/>
      <c r="S30" s="700"/>
      <c r="T30" s="700"/>
      <c r="U30" s="49" t="s">
        <v>16</v>
      </c>
      <c r="X30" s="697" t="s">
        <v>186</v>
      </c>
      <c r="Y30" s="698"/>
      <c r="Z30" s="690"/>
      <c r="AA30" s="691"/>
      <c r="AB30" s="691"/>
      <c r="AC30" s="691"/>
      <c r="AD30" s="691"/>
      <c r="AE30" s="49" t="s">
        <v>13</v>
      </c>
      <c r="AK30" s="651">
        <v>0.4</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Q16" zoomScaleNormal="100" workbookViewId="0">
      <selection activeCell="Z23" sqref="Z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v>
      </c>
      <c r="P27" s="700"/>
      <c r="Q27" s="700"/>
      <c r="R27" s="700"/>
      <c r="S27" s="49" t="s">
        <v>38</v>
      </c>
      <c r="T27" s="70"/>
      <c r="U27" s="70"/>
      <c r="X27" s="68" t="s">
        <v>39</v>
      </c>
      <c r="Y27" s="71"/>
      <c r="AG27" s="58"/>
      <c r="AH27" s="58"/>
      <c r="AI27" s="58"/>
      <c r="AJ27" s="58"/>
      <c r="AK27" s="742">
        <f>+AG18+O27</f>
        <v>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4.5</v>
      </c>
      <c r="G30" s="712"/>
      <c r="H30" s="214" t="s">
        <v>198</v>
      </c>
      <c r="L30" s="709"/>
      <c r="O30" s="61"/>
      <c r="Q30" s="699">
        <f>+ROUND(Z28,1)+ROUND(Z29,1)+ROUND(Z30,1)</f>
        <v>1.7</v>
      </c>
      <c r="R30" s="700"/>
      <c r="S30" s="700"/>
      <c r="T30" s="700"/>
      <c r="U30" s="49" t="s">
        <v>16</v>
      </c>
      <c r="X30" s="697" t="s">
        <v>186</v>
      </c>
      <c r="Y30" s="698"/>
      <c r="Z30" s="690"/>
      <c r="AA30" s="691"/>
      <c r="AB30" s="691"/>
      <c r="AC30" s="691"/>
      <c r="AD30" s="691"/>
      <c r="AE30" s="49" t="s">
        <v>13</v>
      </c>
      <c r="AK30" s="651">
        <v>4</v>
      </c>
      <c r="AL30" s="652"/>
      <c r="AM30" s="652"/>
      <c r="AN30" s="652"/>
      <c r="AO30" s="57" t="s">
        <v>13</v>
      </c>
      <c r="AR30" s="758"/>
      <c r="AS30" s="755"/>
      <c r="AT30" s="755"/>
      <c r="AU30" s="756"/>
    </row>
    <row r="31" spans="2:48" ht="27" customHeight="1" thickTop="1" thickBot="1" x14ac:dyDescent="0.2">
      <c r="B31" s="725" t="s">
        <v>375</v>
      </c>
      <c r="C31" s="676"/>
      <c r="D31" s="676"/>
      <c r="E31" s="677"/>
      <c r="F31" s="711">
        <v>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2.2999999999999998</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3.6</v>
      </c>
      <c r="P27" s="700"/>
      <c r="Q27" s="700"/>
      <c r="R27" s="700"/>
      <c r="S27" s="49" t="s">
        <v>38</v>
      </c>
      <c r="T27" s="70"/>
      <c r="U27" s="70"/>
      <c r="X27" s="68" t="s">
        <v>39</v>
      </c>
      <c r="Y27" s="71"/>
      <c r="AG27" s="58"/>
      <c r="AH27" s="58"/>
      <c r="AI27" s="58"/>
      <c r="AJ27" s="58"/>
      <c r="AK27" s="742">
        <f>+AG18+O27</f>
        <v>3.6</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3.9</v>
      </c>
      <c r="G30" s="712"/>
      <c r="H30" s="214" t="s">
        <v>198</v>
      </c>
      <c r="L30" s="709"/>
      <c r="O30" s="61"/>
      <c r="Q30" s="699">
        <f>+ROUND(Z28,1)+ROUND(Z29,1)+ROUND(Z30,1)</f>
        <v>1.4</v>
      </c>
      <c r="R30" s="700"/>
      <c r="S30" s="700"/>
      <c r="T30" s="700"/>
      <c r="U30" s="49" t="s">
        <v>16</v>
      </c>
      <c r="X30" s="697" t="s">
        <v>186</v>
      </c>
      <c r="Y30" s="698"/>
      <c r="Z30" s="690"/>
      <c r="AA30" s="691"/>
      <c r="AB30" s="691"/>
      <c r="AC30" s="691"/>
      <c r="AD30" s="691"/>
      <c r="AE30" s="49" t="s">
        <v>13</v>
      </c>
      <c r="AK30" s="651">
        <v>3.5</v>
      </c>
      <c r="AL30" s="652"/>
      <c r="AM30" s="652"/>
      <c r="AN30" s="652"/>
      <c r="AO30" s="57" t="s">
        <v>13</v>
      </c>
      <c r="AR30" s="758"/>
      <c r="AS30" s="755"/>
      <c r="AT30" s="755"/>
      <c r="AU30" s="756"/>
    </row>
    <row r="31" spans="2:48" ht="27" customHeight="1" thickTop="1" thickBot="1" x14ac:dyDescent="0.2">
      <c r="B31" s="725" t="s">
        <v>375</v>
      </c>
      <c r="C31" s="676"/>
      <c r="D31" s="676"/>
      <c r="E31" s="677"/>
      <c r="F31" s="711">
        <v>1.5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2.2000000000000002</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三菱重工交通・建設エンジニアリング株式会社　本部事業統括部</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4.6000000000000005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5.0999999999999996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4.6000000000000005</v>
      </c>
      <c r="P27" s="700"/>
      <c r="Q27" s="700"/>
      <c r="R27" s="700"/>
      <c r="S27" s="49" t="s">
        <v>38</v>
      </c>
      <c r="T27" s="70"/>
      <c r="U27" s="70"/>
      <c r="X27" s="68" t="s">
        <v>39</v>
      </c>
      <c r="Y27" s="71"/>
      <c r="AG27" s="58"/>
      <c r="AH27" s="58"/>
      <c r="AI27" s="58"/>
      <c r="AJ27" s="58"/>
      <c r="AK27" s="742">
        <f>+AG18+O27</f>
        <v>4.6000000000000005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5.0999999999999996</v>
      </c>
      <c r="G29" s="712"/>
      <c r="H29" s="214" t="s">
        <v>198</v>
      </c>
      <c r="L29" s="709"/>
      <c r="O29" s="61"/>
      <c r="P29" s="148"/>
      <c r="Q29" s="56" t="s">
        <v>183</v>
      </c>
      <c r="R29" s="676" t="s">
        <v>33</v>
      </c>
      <c r="S29" s="692"/>
      <c r="T29" s="692"/>
      <c r="U29" s="693"/>
      <c r="V29" s="53"/>
      <c r="W29" s="72"/>
      <c r="X29" s="697" t="s">
        <v>315</v>
      </c>
      <c r="Y29" s="698"/>
      <c r="Z29" s="690">
        <v>0.4</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4.7</v>
      </c>
      <c r="G30" s="712"/>
      <c r="H30" s="214" t="s">
        <v>198</v>
      </c>
      <c r="L30" s="709"/>
      <c r="O30" s="61"/>
      <c r="Q30" s="699">
        <f>+ROUND(Z28,1)+ROUND(Z29,1)+ROUND(Z30,1)</f>
        <v>4.6000000000000005</v>
      </c>
      <c r="R30" s="700"/>
      <c r="S30" s="700"/>
      <c r="T30" s="700"/>
      <c r="U30" s="49" t="s">
        <v>16</v>
      </c>
      <c r="X30" s="697" t="s">
        <v>186</v>
      </c>
      <c r="Y30" s="698"/>
      <c r="Z30" s="690"/>
      <c r="AA30" s="691"/>
      <c r="AB30" s="691"/>
      <c r="AC30" s="691"/>
      <c r="AD30" s="691"/>
      <c r="AE30" s="49" t="s">
        <v>13</v>
      </c>
      <c r="AK30" s="651">
        <v>4.2</v>
      </c>
      <c r="AL30" s="652"/>
      <c r="AM30" s="652"/>
      <c r="AN30" s="652"/>
      <c r="AO30" s="57" t="s">
        <v>13</v>
      </c>
      <c r="AR30" s="758"/>
      <c r="AS30" s="755"/>
      <c r="AT30" s="755"/>
      <c r="AU30" s="756"/>
    </row>
    <row r="31" spans="2:48" ht="27" customHeight="1" thickTop="1" thickBot="1" x14ac:dyDescent="0.2">
      <c r="B31" s="725" t="s">
        <v>375</v>
      </c>
      <c r="C31" s="676"/>
      <c r="D31" s="676"/>
      <c r="E31" s="677"/>
      <c r="F31" s="711">
        <v>4.7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2.xml><?xml version="1.0" encoding="utf-8"?>
<ds:datastoreItem xmlns:ds="http://schemas.openxmlformats.org/officeDocument/2006/customXml" ds:itemID="{69CE3377-A408-42A6-8F84-9476FE5D65EA}">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3e6e87a-b27b-422c-8f64-d6f13eb1c650"/>
    <ds:schemaRef ds:uri="http://purl.org/dc/terms/"/>
    <ds:schemaRef ds:uri="http://schemas.openxmlformats.org/package/2006/metadata/core-properties"/>
    <ds:schemaRef ds:uri="aed7db77-9caa-41da-927d-4c9a2575fa3e"/>
    <ds:schemaRef ds:uri="http://www.w3.org/XML/1998/namespace"/>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2025-05-28T01:40:25Z</dcterms:created>
  <dcterms:modified xsi:type="dcterms:W3CDTF">2025-05-28T01:40:25Z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