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codeName="ThisWorkbook"/>
  <xr:revisionPtr revIDLastSave="0" documentId="13_ncr:1_{DE961408-F06E-4C3B-9FD4-8D4652192AE2}" xr6:coauthVersionLast="47" xr6:coauthVersionMax="47" xr10:uidLastSave="{00000000-0000-0000-0000-000000000000}"/>
  <bookViews>
    <workbookView xWindow="-120" yWindow="-120" windowWidth="29040" windowHeight="15840" tabRatio="808" firstSheet="5" activeTab="6"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N49" i="94"/>
  <c r="F12" i="89"/>
  <c r="H24" i="89" s="1"/>
  <c r="Y18" i="91"/>
  <c r="P16" i="91" s="1"/>
  <c r="X58" i="94" s="1"/>
  <c r="H31" i="74" l="1"/>
  <c r="H49" i="94"/>
  <c r="H36" i="78"/>
  <c r="H37" i="78"/>
  <c r="H24" i="78"/>
  <c r="H31" i="2"/>
  <c r="Q36" i="94"/>
  <c r="G36" i="94"/>
  <c r="G35" i="94" s="1"/>
  <c r="H31" i="88"/>
  <c r="AL27" i="80"/>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H29" i="80"/>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8" l="1"/>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T63" i="94"/>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<sst xmlns="http://schemas.openxmlformats.org/spreadsheetml/2006/main" count="3304" uniqueCount="472">
  <si>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</si>
  <si>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</si>
  <si>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</si>
  <si>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</si>
  <si>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</si>
  <si>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</si>
  <si>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</si>
  <si>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</si>
  <si>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</si>
  <si>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</si>
  <si>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</si>
  <si>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</si>
  <si>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</si>
  <si>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</si>
  <si>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</si>
  <si>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</si>
  <si>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</si>
  <si>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</si>
  <si>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</si>
  <si>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</si>
  <si>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</si>
  <si>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</si>
  <si>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</si>
  <si>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</si>
  <si>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</si>
  <si>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</si>
  <si>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</si>
  <si>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</si>
  <si>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</si>
  <si>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</si>
  <si>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</si>
  <si>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</si>
  <si>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</si>
  <si>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</si>
  <si>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</si>
  <si>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</si>
  <si>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</si>
  <si>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</si>
  <si>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</si>
  <si>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</si>
  <si>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</si>
  <si>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</si>
  <si>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</si>
  <si>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</si>
  <si>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</si>
  <si>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</si>
  <si>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</si>
  <si>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</si>
  <si>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</si>
  <si>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</si>
  <si>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</si>
  <si>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</si>
  <si>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</si>
  <si>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</si>
  <si>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</si>
  <si>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</si>
  <si>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</si>
  <si>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</si>
  <si>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</si>
  <si>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</si>
  <si>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</si>
  <si>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</si>
  <si>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</si>
  <si>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</si>
  <si>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</si>
  <si>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</si>
  <si>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</si>
  <si>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</si>
  <si>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</si>
  <si>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</si>
  <si>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</si>
  <si>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</si>
  <si>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</si>
  <si>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</si>
  <si>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</si>
  <si>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</si>
  <si>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</si>
  <si>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</si>
  <si>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</si>
  <si>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</si>
  <si>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</si>
  <si>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</si>
  <si>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</si>
  <si>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</si>
  <si>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</si>
  <si>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</si>
  <si>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</si>
  <si>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</si>
  <si>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</si>
  <si>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</si>
  <si>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</si>
  <si>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</si>
  <si>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</si>
  <si>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</si>
  <si>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</si>
  <si>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</si>
  <si>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</si>
  <si>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</si>
  <si>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</si>
  <si>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</si>
  <si>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</si>
  <si>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</si>
  <si>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</si>
  <si>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</si>
  <si>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</si>
  <si>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</si>
  <si>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</si>
  <si>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</si>
  <si>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</si>
  <si>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</si>
  <si>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</si>
  <si>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</si>
  <si>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</si>
  <si>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</si>
  <si>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</si>
  <si>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</si>
  <si>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</si>
  <si>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</si>
  <si>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</si>
  <si>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</si>
  <si>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</si>
  <si>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</si>
  <si>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</si>
  <si>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</si>
  <si>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</si>
  <si>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</si>
  <si>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</si>
  <si>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</si>
  <si>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</si>
  <si>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</si>
  <si>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</si>
  <si>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</si>
  <si>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</si>
  <si>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</si>
  <si>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</si>
  <si>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</si>
  <si>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</si>
  <si>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</si>
  <si>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</si>
  <si>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</si>
  <si>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</si>
  <si>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</si>
  <si>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</si>
  <si>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</si>
  <si>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</si>
  <si>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</si>
  <si>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</si>
  <si>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</si>
  <si>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</si>
  <si>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</si>
  <si>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</si>
  <si>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</si>
  <si>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</si>
  <si>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</si>
  <si>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</si>
  <si>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</si>
  <si>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</si>
  <si>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</si>
  <si>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</si>
  <si>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</si>
  <si>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</si>
  <si>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</si>
  <si>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</si>
  <si>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</si>
  <si>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</si>
  <si>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</si>
  <si>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</si>
  <si>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</si>
  <si>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</si>
  <si>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</si>
  <si>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</si>
  <si>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</si>
  <si>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</si>
  <si>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</si>
  <si>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</si>
  <si>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</si>
  <si>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</si>
  <si>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</si>
  <si>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</si>
  <si>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</si>
  <si>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</si>
  <si>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</si>
  <si>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</si>
  <si>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</si>
  <si>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</si>
  <si>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</si>
  <si>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</si>
  <si>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</si>
  <si>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</si>
  <si>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</si>
  <si>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</si>
  <si>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</si>
  <si>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</si>
  <si>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</si>
  <si>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</si>
  <si>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</si>
  <si>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</si>
  <si>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</si>
  <si>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</si>
  <si>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</si>
  <si>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</si>
  <si>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</si>
  <si>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</si>
  <si>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</si>
  <si>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</si>
  <si>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</si>
  <si>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</si>
  <si>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</si>
  <si>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</si>
  <si>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</si>
  <si>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</si>
  <si>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</si>
  <si>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</si>
  <si>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</si>
  <si>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</si>
  <si>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</si>
  <si>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</si>
  <si>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</si>
  <si>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</si>
  <si>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</si>
  <si>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</si>
  <si>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</si>
  <si>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</si>
  <si>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</si>
  <si>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</si>
  <si>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</si>
  <si>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</si>
  <si>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</si>
  <si>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</si>
  <si>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</si>
  <si>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</si>
  <si>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</si>
  <si>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</si>
  <si>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</si>
  <si>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</si>
  <si>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</si>
  <si>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</si>
  <si>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</si>
  <si>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</si>
  <si>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</si>
  <si>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</si>
  <si>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</si>
  <si>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</si>
  <si>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</si>
  <si>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</si>
  <si>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</si>
  <si>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</si>
  <si>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</si>
  <si>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</si>
  <si>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</si>
  <si>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</si>
  <si>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</si>
  <si>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</si>
  <si>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</si>
  <si>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</si>
  <si>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</si>
  <si>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</si>
  <si>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</si>
  <si>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</si>
  <si>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</si>
  <si>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</si>
  <si>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</si>
  <si>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</si>
  <si>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</si>
  <si>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</si>
  <si>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</si>
  <si>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</si>
  <si>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</si>
  <si>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</si>
  <si>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</si>
  <si>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</si>
  <si>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</si>
  <si>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</si>
  <si>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</si>
  <si>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</si>
  <si>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</si>
  <si>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</si>
  <si>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</si>
  <si>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</si>
  <si>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</si>
  <si>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</si>
  <si>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</si>
  <si>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</si>
  <si>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</si>
  <si>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</si>
  <si>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</si>
  <si>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</si>
  <si>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</si>
  <si>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</si>
  <si>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</si>
  <si>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</si>
  <si>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</si>
  <si>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</si>
  <si>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</si>
  <si>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</si>
  <si>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</si>
  <si>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</si>
  <si>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</si>
  <si>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</si>
  <si>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</si>
  <si>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</si>
  <si>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</si>
  <si>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</si>
  <si>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</si>
  <si>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</si>
  <si>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</si>
  <si>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</si>
  <si>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</si>
  <si>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</si>
  <si>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</si>
  <si>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</si>
  <si>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</si>
  <si>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</si>
  <si>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</si>
  <si>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</si>
  <si>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</si>
  <si>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</si>
  <si>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</si>
  <si>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</si>
  <si>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</si>
  <si>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</si>
  <si>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</si>
  <si>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</si>
  <si>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</si>
  <si>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</si>
  <si>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</si>
  <si>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</si>
  <si>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</si>
  <si>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</si>
  <si>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</si>
  <si>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</si>
  <si>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</si>
  <si>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</si>
  <si>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</si>
  <si>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</si>
  <si>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</si>
  <si>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</si>
  <si>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</si>
  <si>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</si>
  <si>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</si>
  <si>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</si>
  <si>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</si>
  <si>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</si>
  <si>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</si>
  <si>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</si>
  <si>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</si>
  <si>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</si>
  <si>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</si>
  <si>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</si>
  <si>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</si>
  <si>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</si>
  <si>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</si>
  <si>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</si>
  <si>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</si>
  <si>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</si>
  <si>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</si>
  <si>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</si>
  <si>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</si>
  <si>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</si>
  <si>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</si>
  <si>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</si>
  <si>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</si>
  <si>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</si>
  <si>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</si>
  <si>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</si>
  <si>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</si>
  <si>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</si>
  <si>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</si>
  <si>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</si>
  <si>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</si>
  <si>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</si>
  <si>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</si>
  <si>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</si>
  <si>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</si>
  <si>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</si>
  <si>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</si>
  <si>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</si>
  <si>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</si>
  <si>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</si>
  <si>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</si>
  <si>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</si>
  <si>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</si>
  <si>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</si>
  <si>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</si>
  <si>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</si>
  <si>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</si>
  <si>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</si>
  <si>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</si>
  <si>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</si>
  <si>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</si>
  <si>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</si>
  <si>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</si>
  <si>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</si>
  <si>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</si>
  <si>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</si>
  <si>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</si>
  <si>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</si>
  <si>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</si>
  <si>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</si>
  <si>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</si>
  <si>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</si>
  <si>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</si>
  <si>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</si>
  <si>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</si>
  <si>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</si>
  <si>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</si>
  <si>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</si>
  <si>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</si>
  <si>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</si>
  <si>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</si>
  <si>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</si>
  <si>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</si>
  <si>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</si>
  <si>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</si>
  <si>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</si>
  <si>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</si>
  <si>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</si>
  <si>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</si>
  <si>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</si>
  <si>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</si>
  <si>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</si>
  <si>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</si>
  <si>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</si>
  <si>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</si>
  <si>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</si>
  <si>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</si>
  <si>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</si>
  <si>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</si>
  <si>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</si>
  <si>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</si>
  <si>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</si>
  <si>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</si>
  <si>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</si>
  <si>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</si>
  <si>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</si>
  <si>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</si>
  <si>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</si>
  <si>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</si>
  <si>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</si>
  <si>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</si>
  <si>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</si>
  <si>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</si>
  <si>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</si>
  <si>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</si>
  <si>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</si>
  <si>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</si>
  <si>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</si>
  <si>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</si>
  <si>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</si>
  <si>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</si>
  <si>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</si>
  <si>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</si>
  <si>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</si>
  <si>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</si>
  <si>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</si>
  <si>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</si>
  <si>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</si>
  <si>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</si>
  <si>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</si>
  <si>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</si>
  <si>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</si>
  <si>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</si>
  <si>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</si>
  <si>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横浜市磯子区田中二丁目２１番１９号</t>
    <phoneticPr fontId="3"/>
  </si>
  <si>
    <t>宮本土木㈱代表取締役　宮本　賢浩</t>
    <phoneticPr fontId="3"/>
  </si>
  <si>
    <t>045-771-5329</t>
    <phoneticPr fontId="3"/>
  </si>
  <si>
    <t>宮本土木株式会社</t>
    <phoneticPr fontId="3"/>
  </si>
  <si>
    <t>○</t>
  </si>
  <si>
    <t>令和  7  年  7 月  31  日</t>
    <phoneticPr fontId="3"/>
  </si>
  <si>
    <t>横浜市長</t>
    <phoneticPr fontId="3"/>
  </si>
  <si>
    <t>Ｄ－建設業</t>
    <phoneticPr fontId="3"/>
  </si>
  <si>
    <t>とび・土工、土木、ほ装、
水道施設工事業</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</si>
</sst>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6"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0" borderId="0" xfId="0" applyFont="1" applyAlignment="1">
      <alignment vertical="top" wrapText="1"/>
    </xf>
    <xf numFmtId="0" fontId="4" fillId="0" borderId="17" xfId="0" applyFont="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Alignment="1">
      <alignment horizontal="center"/>
    </xf>
    <xf numFmtId="0" fontId="1" fillId="0" borderId="0" xfId="0" applyFont="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4" fillId="0" borderId="23" xfId="0" applyFont="1" applyBorder="1" applyAlignment="1">
      <alignment horizontal="center" vertical="center" wrapText="1"/>
    </xf>
    <xf numFmtId="0" fontId="0" fillId="0" borderId="15" xfId="0" applyBorder="1" applyAlignment="1">
      <alignment horizontal="center" vertical="center" wrapText="1"/>
    </xf>
    <xf numFmtId="0" fontId="4" fillId="0" borderId="14" xfId="0" applyFont="1"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14" xfId="4" applyFont="1" applyBorder="1" applyAlignment="1">
      <alignment horizontal="left" vertical="center" wrapText="1"/>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worksheet" Target="worksheets/sheet18.xml" />
  <Relationship Id="rId26" Type="http://schemas.openxmlformats.org/officeDocument/2006/relationships/styles" Target="styles.xml" />
  <Relationship Id="rId3" Type="http://schemas.openxmlformats.org/officeDocument/2006/relationships/worksheet" Target="worksheets/sheet3.xml" />
  <Relationship Id="rId21" Type="http://schemas.openxmlformats.org/officeDocument/2006/relationships/worksheet" Target="worksheets/sheet21.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worksheet" Target="worksheets/sheet17.xml" />
  <Relationship Id="rId25" Type="http://schemas.openxmlformats.org/officeDocument/2006/relationships/theme" Target="theme/theme1.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worksheet" Target="worksheets/sheet20.xml" />
  <Relationship Id="rId29" Type="http://schemas.microsoft.com/office/2017/10/relationships/person" Target="persons/person.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24" Type="http://schemas.openxmlformats.org/officeDocument/2006/relationships/worksheet" Target="worksheets/sheet24.xml" />
  <Relationship Id="rId5" Type="http://schemas.openxmlformats.org/officeDocument/2006/relationships/worksheet" Target="worksheets/sheet5.xml" />
  <Relationship Id="rId15" Type="http://schemas.openxmlformats.org/officeDocument/2006/relationships/worksheet" Target="worksheets/sheet15.xml" />
  <Relationship Id="rId23" Type="http://schemas.openxmlformats.org/officeDocument/2006/relationships/worksheet" Target="worksheets/sheet23.xml" />
  <Relationship Id="rId28" Type="http://schemas.openxmlformats.org/officeDocument/2006/relationships/calcChain" Target="calcChain.xml" />
  <Relationship Id="rId10" Type="http://schemas.openxmlformats.org/officeDocument/2006/relationships/worksheet" Target="worksheets/sheet10.xml" />
  <Relationship Id="rId19" Type="http://schemas.openxmlformats.org/officeDocument/2006/relationships/worksheet" Target="worksheets/sheet19.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 Id="rId22" Type="http://schemas.openxmlformats.org/officeDocument/2006/relationships/worksheet" Target="worksheets/sheet22.xml" />
  <Relationship Id="rId27"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3" Type="http://schemas.openxmlformats.org/officeDocument/2006/relationships/vmlDrawing" Target="../drawings/vmlDrawing10.vml" />
  <Relationship Id="rId2" Type="http://schemas.openxmlformats.org/officeDocument/2006/relationships/drawing" Target="../drawings/drawing9.xml" />
  <Relationship Id="rId1" Type="http://schemas.openxmlformats.org/officeDocument/2006/relationships/printerSettings" Target="../printerSettings/printerSettings10.bin" />
  <Relationship Id="rId4" Type="http://schemas.openxmlformats.org/officeDocument/2006/relationships/comments" Target="../comments10.xml" />
</Relationships>
</file>

<file path=xl/worksheets/_rels/sheet11.xml.rels>&#65279;<?xml version="1.0" encoding="utf-8" standalone="yes"?>
<Relationships xmlns="http://schemas.openxmlformats.org/package/2006/relationships">
  <Relationship Id="rId3" Type="http://schemas.openxmlformats.org/officeDocument/2006/relationships/vmlDrawing" Target="../drawings/vmlDrawing11.vml" />
  <Relationship Id="rId2" Type="http://schemas.openxmlformats.org/officeDocument/2006/relationships/drawing" Target="../drawings/drawing10.xml" />
  <Relationship Id="rId1" Type="http://schemas.openxmlformats.org/officeDocument/2006/relationships/printerSettings" Target="../printerSettings/printerSettings11.bin" />
  <Relationship Id="rId4" Type="http://schemas.openxmlformats.org/officeDocument/2006/relationships/comments" Target="../comments11.xml" />
</Relationships>
</file>

<file path=xl/worksheets/_rels/sheet12.xml.rels>&#65279;<?xml version="1.0" encoding="utf-8" standalone="yes"?>
<Relationships xmlns="http://schemas.openxmlformats.org/package/2006/relationships">
  <Relationship Id="rId3" Type="http://schemas.openxmlformats.org/officeDocument/2006/relationships/vmlDrawing" Target="../drawings/vmlDrawing12.vml" />
  <Relationship Id="rId2" Type="http://schemas.openxmlformats.org/officeDocument/2006/relationships/drawing" Target="../drawings/drawing11.xml" />
  <Relationship Id="rId1" Type="http://schemas.openxmlformats.org/officeDocument/2006/relationships/printerSettings" Target="../printerSettings/printerSettings12.bin" />
  <Relationship Id="rId4" Type="http://schemas.openxmlformats.org/officeDocument/2006/relationships/comments" Target="../comments12.xml" />
</Relationships>
</file>

<file path=xl/worksheets/_rels/sheet13.xml.rels>&#65279;<?xml version="1.0" encoding="utf-8" standalone="yes"?>
<Relationships xmlns="http://schemas.openxmlformats.org/package/2006/relationships">
  <Relationship Id="rId3" Type="http://schemas.openxmlformats.org/officeDocument/2006/relationships/vmlDrawing" Target="../drawings/vmlDrawing13.vml" />
  <Relationship Id="rId2" Type="http://schemas.openxmlformats.org/officeDocument/2006/relationships/drawing" Target="../drawings/drawing12.xml" />
  <Relationship Id="rId1" Type="http://schemas.openxmlformats.org/officeDocument/2006/relationships/printerSettings" Target="../printerSettings/printerSettings13.bin" />
  <Relationship Id="rId4" Type="http://schemas.openxmlformats.org/officeDocument/2006/relationships/comments" Target="../comments13.xml" />
</Relationships>
</file>

<file path=xl/worksheets/_rels/sheet14.xml.rels>&#65279;<?xml version="1.0" encoding="utf-8" standalone="yes"?>
<Relationships xmlns="http://schemas.openxmlformats.org/package/2006/relationships">
  <Relationship Id="rId3" Type="http://schemas.openxmlformats.org/officeDocument/2006/relationships/vmlDrawing" Target="../drawings/vmlDrawing14.vml" />
  <Relationship Id="rId2" Type="http://schemas.openxmlformats.org/officeDocument/2006/relationships/drawing" Target="../drawings/drawing13.xml" />
  <Relationship Id="rId1" Type="http://schemas.openxmlformats.org/officeDocument/2006/relationships/printerSettings" Target="../printerSettings/printerSettings14.bin" />
  <Relationship Id="rId4" Type="http://schemas.openxmlformats.org/officeDocument/2006/relationships/comments" Target="../comments14.xml" />
</Relationships>
</file>

<file path=xl/worksheets/_rels/sheet15.xml.rels>&#65279;<?xml version="1.0" encoding="utf-8" standalone="yes"?>
<Relationships xmlns="http://schemas.openxmlformats.org/package/2006/relationships">
  <Relationship Id="rId3" Type="http://schemas.openxmlformats.org/officeDocument/2006/relationships/vmlDrawing" Target="../drawings/vmlDrawing15.vml" />
  <Relationship Id="rId2" Type="http://schemas.openxmlformats.org/officeDocument/2006/relationships/drawing" Target="../drawings/drawing14.xml" />
  <Relationship Id="rId1" Type="http://schemas.openxmlformats.org/officeDocument/2006/relationships/printerSettings" Target="../printerSettings/printerSettings15.bin" />
  <Relationship Id="rId4" Type="http://schemas.openxmlformats.org/officeDocument/2006/relationships/comments" Target="../comments15.xml" />
</Relationships>
</file>

<file path=xl/worksheets/_rels/sheet16.xml.rels>&#65279;<?xml version="1.0" encoding="utf-8" standalone="yes"?>
<Relationships xmlns="http://schemas.openxmlformats.org/package/2006/relationships">
  <Relationship Id="rId3" Type="http://schemas.openxmlformats.org/officeDocument/2006/relationships/vmlDrawing" Target="../drawings/vmlDrawing16.vml" />
  <Relationship Id="rId2" Type="http://schemas.openxmlformats.org/officeDocument/2006/relationships/drawing" Target="../drawings/drawing15.xml" />
  <Relationship Id="rId1" Type="http://schemas.openxmlformats.org/officeDocument/2006/relationships/printerSettings" Target="../printerSettings/printerSettings16.bin" />
  <Relationship Id="rId4" Type="http://schemas.openxmlformats.org/officeDocument/2006/relationships/comments" Target="../comments16.xml" />
</Relationships>
</file>

<file path=xl/worksheets/_rels/sheet17.xml.rels>&#65279;<?xml version="1.0" encoding="utf-8" standalone="yes"?>
<Relationships xmlns="http://schemas.openxmlformats.org/package/2006/relationships">
  <Relationship Id="rId3" Type="http://schemas.openxmlformats.org/officeDocument/2006/relationships/vmlDrawing" Target="../drawings/vmlDrawing17.vml" />
  <Relationship Id="rId2" Type="http://schemas.openxmlformats.org/officeDocument/2006/relationships/drawing" Target="../drawings/drawing16.xml" />
  <Relationship Id="rId1" Type="http://schemas.openxmlformats.org/officeDocument/2006/relationships/printerSettings" Target="../printerSettings/printerSettings17.bin" />
  <Relationship Id="rId4" Type="http://schemas.openxmlformats.org/officeDocument/2006/relationships/comments" Target="../comments17.xml" />
</Relationships>
</file>

<file path=xl/worksheets/_rels/sheet18.xml.rels>&#65279;<?xml version="1.0" encoding="utf-8" standalone="yes"?>
<Relationships xmlns="http://schemas.openxmlformats.org/package/2006/relationships">
  <Relationship Id="rId3" Type="http://schemas.openxmlformats.org/officeDocument/2006/relationships/vmlDrawing" Target="../drawings/vmlDrawing18.vml" />
  <Relationship Id="rId2" Type="http://schemas.openxmlformats.org/officeDocument/2006/relationships/drawing" Target="../drawings/drawing17.xml" />
  <Relationship Id="rId1" Type="http://schemas.openxmlformats.org/officeDocument/2006/relationships/printerSettings" Target="../printerSettings/printerSettings18.bin" />
  <Relationship Id="rId4" Type="http://schemas.openxmlformats.org/officeDocument/2006/relationships/comments" Target="../comments18.xml" />
</Relationships>
</file>

<file path=xl/worksheets/_rels/sheet19.xml.rels>&#65279;<?xml version="1.0" encoding="utf-8" standalone="yes"?>
<Relationships xmlns="http://schemas.openxmlformats.org/package/2006/relationships">
  <Relationship Id="rId3" Type="http://schemas.openxmlformats.org/officeDocument/2006/relationships/vmlDrawing" Target="../drawings/vmlDrawing19.vml" />
  <Relationship Id="rId2" Type="http://schemas.openxmlformats.org/officeDocument/2006/relationships/drawing" Target="../drawings/drawing18.xml" />
  <Relationship Id="rId1" Type="http://schemas.openxmlformats.org/officeDocument/2006/relationships/printerSettings" Target="../printerSettings/printerSettings19.bin" />
  <Relationship Id="rId4" Type="http://schemas.openxmlformats.org/officeDocument/2006/relationships/comments" Target="../comments19.xml" />
</Relationships>
</file>

<file path=xl/worksheets/_rels/sheet2.xml.rels>&#65279;<?xml version="1.0" encoding="utf-8" standalone="yes"?>
<Relationships xmlns="http://schemas.openxmlformats.org/package/2006/relationships">
  <Relationship Id="rId3" Type="http://schemas.openxmlformats.org/officeDocument/2006/relationships/vmlDrawing" Target="../drawings/vmlDrawing2.vml" />
  <Relationship Id="rId2" Type="http://schemas.openxmlformats.org/officeDocument/2006/relationships/drawing" Target="../drawings/drawing1.xml" />
  <Relationship Id="rId1" Type="http://schemas.openxmlformats.org/officeDocument/2006/relationships/printerSettings" Target="../printerSettings/printerSettings2.bin" />
  <Relationship Id="rId4" Type="http://schemas.openxmlformats.org/officeDocument/2006/relationships/comments" Target="../comments2.xml" />
</Relationships>
</file>

<file path=xl/worksheets/_rels/sheet20.xml.rels>&#65279;<?xml version="1.0" encoding="utf-8" standalone="yes"?>
<Relationships xmlns="http://schemas.openxmlformats.org/package/2006/relationships">
  <Relationship Id="rId3" Type="http://schemas.openxmlformats.org/officeDocument/2006/relationships/vmlDrawing" Target="../drawings/vmlDrawing20.vml" />
  <Relationship Id="rId2" Type="http://schemas.openxmlformats.org/officeDocument/2006/relationships/drawing" Target="../drawings/drawing19.xml" />
  <Relationship Id="rId1" Type="http://schemas.openxmlformats.org/officeDocument/2006/relationships/printerSettings" Target="../printerSettings/printerSettings20.bin" />
  <Relationship Id="rId4" Type="http://schemas.openxmlformats.org/officeDocument/2006/relationships/comments" Target="../comments20.xml" />
</Relationships>
</file>

<file path=xl/worksheets/_rels/sheet21.xml.rels>&#65279;<?xml version="1.0" encoding="utf-8" standalone="yes"?>
<Relationships xmlns="http://schemas.openxmlformats.org/package/2006/relationships">
  <Relationship Id="rId3" Type="http://schemas.openxmlformats.org/officeDocument/2006/relationships/vmlDrawing" Target="../drawings/vmlDrawing21.vml" />
  <Relationship Id="rId2" Type="http://schemas.openxmlformats.org/officeDocument/2006/relationships/drawing" Target="../drawings/drawing20.xml" />
  <Relationship Id="rId1" Type="http://schemas.openxmlformats.org/officeDocument/2006/relationships/printerSettings" Target="../printerSettings/printerSettings21.bin" />
  <Relationship Id="rId4" Type="http://schemas.openxmlformats.org/officeDocument/2006/relationships/comments" Target="../comments21.xml" />
</Relationships>
</file>

<file path=xl/worksheets/_rels/sheet22.xml.rels>&#65279;<?xml version="1.0" encoding="utf-8" standalone="yes"?>
<Relationships xmlns="http://schemas.openxmlformats.org/package/2006/relationships">
  <Relationship Id="rId2" Type="http://schemas.openxmlformats.org/officeDocument/2006/relationships/drawing" Target="../drawings/drawing21.xml" />
  <Relationship Id="rId1" Type="http://schemas.openxmlformats.org/officeDocument/2006/relationships/printerSettings" Target="../printerSettings/printerSettings22.bin" />
</Relationships>
</file>

<file path=xl/worksheets/_rels/sheet23.xml.rels>&#65279;<?xml version="1.0" encoding="utf-8" standalone="yes"?>
<Relationships xmlns="http://schemas.openxmlformats.org/package/2006/relationships">
  <Relationship Id="rId1" Type="http://schemas.openxmlformats.org/officeDocument/2006/relationships/printerSettings" Target="../printerSettings/printerSettings23.bin" />
</Relationships>
</file>

<file path=xl/worksheets/_rels/sheet24.xml.rels>&#65279;<?xml version="1.0" encoding="utf-8" standalone="yes"?>
<Relationships xmlns="http://schemas.openxmlformats.org/package/2006/relationships">
  <Relationship Id="rId1" Type="http://schemas.openxmlformats.org/officeDocument/2006/relationships/printerSettings" Target="../printerSettings/printerSettings24.bin" />
</Relationships>
</file>

<file path=xl/worksheets/_rels/sheet3.xml.rels>&#65279;<?xml version="1.0" encoding="utf-8" standalone="yes"?>
<Relationships xmlns="http://schemas.openxmlformats.org/package/2006/relationships">
  <Relationship Id="rId3" Type="http://schemas.openxmlformats.org/officeDocument/2006/relationships/vmlDrawing" Target="../drawings/vmlDrawing3.vml" />
  <Relationship Id="rId2" Type="http://schemas.openxmlformats.org/officeDocument/2006/relationships/drawing" Target="../drawings/drawing2.xml" />
  <Relationship Id="rId1" Type="http://schemas.openxmlformats.org/officeDocument/2006/relationships/printerSettings" Target="../printerSettings/printerSettings3.bin" />
  <Relationship Id="rId4" Type="http://schemas.openxmlformats.org/officeDocument/2006/relationships/comments" Target="../comments3.xml" />
</Relationships>
</file>

<file path=xl/worksheets/_rels/sheet4.xml.rels>&#65279;<?xml version="1.0" encoding="utf-8" standalone="yes"?>
<Relationships xmlns="http://schemas.openxmlformats.org/package/2006/relationships">
  <Relationship Id="rId3" Type="http://schemas.openxmlformats.org/officeDocument/2006/relationships/vmlDrawing" Target="../drawings/vmlDrawing4.vml" />
  <Relationship Id="rId2" Type="http://schemas.openxmlformats.org/officeDocument/2006/relationships/drawing" Target="../drawings/drawing3.xml" />
  <Relationship Id="rId1" Type="http://schemas.openxmlformats.org/officeDocument/2006/relationships/printerSettings" Target="../printerSettings/printerSettings4.bin" />
  <Relationship Id="rId4" Type="http://schemas.openxmlformats.org/officeDocument/2006/relationships/comments" Target="../comments4.xml" />
</Relationships>
</file>

<file path=xl/worksheets/_rels/sheet5.xml.rels>&#65279;<?xml version="1.0" encoding="utf-8" standalone="yes"?>
<Relationships xmlns="http://schemas.openxmlformats.org/package/2006/relationships">
  <Relationship Id="rId3" Type="http://schemas.openxmlformats.org/officeDocument/2006/relationships/vmlDrawing" Target="../drawings/vmlDrawing5.vml" />
  <Relationship Id="rId2" Type="http://schemas.openxmlformats.org/officeDocument/2006/relationships/drawing" Target="../drawings/drawing4.xml" />
  <Relationship Id="rId1" Type="http://schemas.openxmlformats.org/officeDocument/2006/relationships/printerSettings" Target="../printerSettings/printerSettings5.bin" />
  <Relationship Id="rId4" Type="http://schemas.openxmlformats.org/officeDocument/2006/relationships/comments" Target="../comments5.xml" />
</Relationships>
</file>

<file path=xl/worksheets/_rels/sheet6.xml.rels>&#65279;<?xml version="1.0" encoding="utf-8" standalone="yes"?>
<Relationships xmlns="http://schemas.openxmlformats.org/package/2006/relationships">
  <Relationship Id="rId3" Type="http://schemas.openxmlformats.org/officeDocument/2006/relationships/vmlDrawing" Target="../drawings/vmlDrawing6.vml" />
  <Relationship Id="rId2" Type="http://schemas.openxmlformats.org/officeDocument/2006/relationships/drawing" Target="../drawings/drawing5.xml" />
  <Relationship Id="rId1" Type="http://schemas.openxmlformats.org/officeDocument/2006/relationships/printerSettings" Target="../printerSettings/printerSettings6.bin" />
  <Relationship Id="rId4" Type="http://schemas.openxmlformats.org/officeDocument/2006/relationships/comments" Target="../comments6.xml" />
</Relationships>
</file>

<file path=xl/worksheets/_rels/sheet7.xml.rels>&#65279;<?xml version="1.0" encoding="utf-8" standalone="yes"?>
<Relationships xmlns="http://schemas.openxmlformats.org/package/2006/relationships">
  <Relationship Id="rId3" Type="http://schemas.openxmlformats.org/officeDocument/2006/relationships/vmlDrawing" Target="../drawings/vmlDrawing7.vml" />
  <Relationship Id="rId2" Type="http://schemas.openxmlformats.org/officeDocument/2006/relationships/drawing" Target="../drawings/drawing6.xml" />
  <Relationship Id="rId1" Type="http://schemas.openxmlformats.org/officeDocument/2006/relationships/printerSettings" Target="../printerSettings/printerSettings7.bin" />
  <Relationship Id="rId4" Type="http://schemas.openxmlformats.org/officeDocument/2006/relationships/comments" Target="../comments7.xml" />
</Relationships>
</file>

<file path=xl/worksheets/_rels/sheet8.xml.rels>&#65279;<?xml version="1.0" encoding="utf-8" standalone="yes"?>
<Relationships xmlns="http://schemas.openxmlformats.org/package/2006/relationships">
  <Relationship Id="rId3" Type="http://schemas.openxmlformats.org/officeDocument/2006/relationships/vmlDrawing" Target="../drawings/vmlDrawing8.vml" />
  <Relationship Id="rId2" Type="http://schemas.openxmlformats.org/officeDocument/2006/relationships/drawing" Target="../drawings/drawing7.xml" />
  <Relationship Id="rId1" Type="http://schemas.openxmlformats.org/officeDocument/2006/relationships/printerSettings" Target="../printerSettings/printerSettings8.bin" />
  <Relationship Id="rId4" Type="http://schemas.openxmlformats.org/officeDocument/2006/relationships/comments" Target="../comments8.xml" />
</Relationships>
</file>

<file path=xl/worksheets/_rels/sheet9.xml.rels>&#65279;<?xml version="1.0" encoding="utf-8" standalone="yes"?>
<Relationships xmlns="http://schemas.openxmlformats.org/package/2006/relationships">
  <Relationship Id="rId3" Type="http://schemas.openxmlformats.org/officeDocument/2006/relationships/vmlDrawing" Target="../drawings/vmlDrawing9.vml" />
  <Relationship Id="rId2" Type="http://schemas.openxmlformats.org/officeDocument/2006/relationships/drawing" Target="../drawings/drawing8.xml" />
  <Relationship Id="rId1" Type="http://schemas.openxmlformats.org/officeDocument/2006/relationships/printerSettings" Target="../printerSettings/printerSettings9.bin" />
  <Relationship Id="rId4" Type="http://schemas.openxmlformats.org/officeDocument/2006/relationships/comments" Target="../comments9.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view="pageBreakPreview" topLeftCell="A25" zoomScaleNormal="100" zoomScaleSheetLayoutView="100" workbookViewId="0">
      <selection activeCell="H65" sqref="H65"/>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521" t="s">
        <v>343</v>
      </c>
      <c r="D17" s="522"/>
      <c r="E17" s="522"/>
      <c r="F17" s="522"/>
      <c r="G17" s="522"/>
      <c r="H17" s="522"/>
      <c r="I17" s="522"/>
      <c r="J17" s="522"/>
      <c r="K17" s="522"/>
      <c r="L17" s="522"/>
      <c r="M17" s="522"/>
      <c r="N17" s="522"/>
      <c r="O17" s="522"/>
      <c r="P17" s="522"/>
      <c r="Q17" s="522"/>
      <c r="R17" s="522"/>
      <c r="S17" s="280"/>
      <c r="T17" s="280"/>
      <c r="U17" s="280"/>
      <c r="V17" s="280"/>
      <c r="W17" s="280"/>
      <c r="X17" s="280"/>
      <c r="Y17" s="275"/>
    </row>
    <row r="19" spans="1:25" ht="13.5">
      <c r="C19" s="20" t="s">
        <v>3</v>
      </c>
      <c r="Q19" s="20"/>
      <c r="R19" s="20"/>
      <c r="S19" s="88"/>
    </row>
    <row r="20" spans="1:25" ht="13.5">
      <c r="C20" s="519"/>
      <c r="D20" s="520"/>
      <c r="E20" s="20" t="s">
        <v>49</v>
      </c>
      <c r="Q20" s="20"/>
      <c r="R20" s="88"/>
      <c r="S20" s="88"/>
    </row>
    <row r="21" spans="1:25" ht="13.5">
      <c r="C21" s="523" t="s">
        <v>354</v>
      </c>
      <c r="D21" s="524"/>
      <c r="E21" s="20" t="s">
        <v>344</v>
      </c>
      <c r="Q21" s="20"/>
      <c r="R21" s="88"/>
      <c r="S21" s="88"/>
    </row>
    <row r="22" spans="1:25" ht="13.5">
      <c r="C22" s="542" t="s">
        <v>355</v>
      </c>
      <c r="D22" s="543"/>
      <c r="E22" s="20" t="s">
        <v>1</v>
      </c>
      <c r="Q22" s="20"/>
      <c r="R22" s="88"/>
      <c r="S22" s="88"/>
    </row>
    <row r="23" spans="1:25" ht="13.5">
      <c r="C23" s="544" t="s">
        <v>356</v>
      </c>
      <c r="D23" s="545"/>
      <c r="E23" s="20" t="s">
        <v>46</v>
      </c>
      <c r="Q23" s="20"/>
      <c r="R23" s="20"/>
      <c r="S23" s="88"/>
    </row>
    <row r="24" spans="1:25" ht="13.5">
      <c r="C24" s="546" t="s">
        <v>357</v>
      </c>
      <c r="D24" s="547"/>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525" t="s">
        <v>326</v>
      </c>
      <c r="N27" s="96" t="s">
        <v>112</v>
      </c>
      <c r="O27" s="97" t="s">
        <v>113</v>
      </c>
      <c r="Q27" s="20"/>
      <c r="R27" s="20"/>
      <c r="S27" s="88"/>
    </row>
    <row r="28" spans="1:25" ht="20.100000000000001" customHeight="1" thickBot="1">
      <c r="A28" s="22">
        <f>+R86</f>
        <v>0</v>
      </c>
      <c r="C28" s="21" t="s">
        <v>295</v>
      </c>
      <c r="M28" s="526"/>
      <c r="N28" s="243" t="s">
        <v>467</v>
      </c>
      <c r="O28" s="244" t="s">
        <v>155</v>
      </c>
      <c r="Q28" s="20"/>
      <c r="R28" s="20"/>
      <c r="S28" s="88"/>
    </row>
    <row r="29" spans="1:25" ht="13.5">
      <c r="C29" s="476" t="s">
        <v>390</v>
      </c>
      <c r="D29" s="477"/>
      <c r="E29" s="477"/>
      <c r="F29" s="477"/>
      <c r="G29" s="477"/>
      <c r="H29" s="477"/>
      <c r="I29" s="477"/>
      <c r="J29" s="477"/>
      <c r="K29" s="477"/>
      <c r="L29" s="477"/>
      <c r="M29" s="477"/>
      <c r="N29" s="477"/>
      <c r="O29" s="477"/>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502" t="s">
        <v>296</v>
      </c>
      <c r="D31" s="503"/>
      <c r="E31" s="503"/>
      <c r="F31" s="503"/>
      <c r="G31" s="503"/>
      <c r="H31" s="503"/>
      <c r="I31" s="503"/>
      <c r="J31" s="503"/>
      <c r="K31" s="503"/>
      <c r="L31" s="503"/>
      <c r="M31" s="503"/>
      <c r="N31" s="503"/>
      <c r="O31" s="504"/>
      <c r="P31" s="20"/>
      <c r="Q31" s="20"/>
      <c r="S31" s="20"/>
      <c r="T31" s="20"/>
      <c r="U31" s="275"/>
    </row>
    <row r="32" spans="1:25" ht="12" customHeight="1">
      <c r="C32" s="505"/>
      <c r="D32" s="506"/>
      <c r="E32" s="506"/>
      <c r="F32" s="506"/>
      <c r="G32" s="506"/>
      <c r="H32" s="506"/>
      <c r="I32" s="506"/>
      <c r="J32" s="506"/>
      <c r="K32" s="506"/>
      <c r="L32" s="506"/>
      <c r="M32" s="506"/>
      <c r="N32" s="506"/>
      <c r="O32" s="507"/>
      <c r="Q32" s="20"/>
      <c r="R32" s="20"/>
      <c r="S32" s="88"/>
    </row>
    <row r="33" spans="1:19" ht="10.15" customHeight="1">
      <c r="C33" s="78"/>
      <c r="O33" s="79"/>
      <c r="Q33" s="20"/>
      <c r="R33" s="20"/>
      <c r="S33" s="20"/>
    </row>
    <row r="34" spans="1:19" ht="14.25">
      <c r="C34" s="78"/>
      <c r="L34" s="508" t="s">
        <v>468</v>
      </c>
      <c r="M34" s="509"/>
      <c r="N34" s="509"/>
      <c r="O34" s="510"/>
      <c r="Q34" s="20"/>
      <c r="R34" s="20"/>
      <c r="S34" s="20"/>
    </row>
    <row r="35" spans="1:19" ht="11.25" customHeight="1">
      <c r="C35" s="78"/>
      <c r="O35" s="80"/>
      <c r="Q35" s="20"/>
      <c r="R35" s="20"/>
      <c r="S35" s="20"/>
    </row>
    <row r="36" spans="1:19" ht="13.5">
      <c r="C36" s="540" t="s">
        <v>469</v>
      </c>
      <c r="D36" s="541"/>
      <c r="E36" s="541"/>
      <c r="F36" s="541"/>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99" t="s">
        <v>463</v>
      </c>
      <c r="K39" s="499"/>
      <c r="L39" s="500"/>
      <c r="M39" s="500"/>
      <c r="N39" s="500"/>
      <c r="O39" s="501"/>
      <c r="Q39" s="20"/>
      <c r="R39" s="20"/>
    </row>
    <row r="40" spans="1:19" ht="26.25" customHeight="1">
      <c r="C40" s="78"/>
      <c r="H40" s="23" t="s">
        <v>7</v>
      </c>
      <c r="I40" s="23"/>
      <c r="J40" s="499" t="s">
        <v>464</v>
      </c>
      <c r="K40" s="499"/>
      <c r="L40" s="500"/>
      <c r="M40" s="500"/>
      <c r="N40" s="500"/>
      <c r="O40" s="501"/>
    </row>
    <row r="41" spans="1:19">
      <c r="C41" s="78"/>
      <c r="J41" s="21" t="s">
        <v>8</v>
      </c>
      <c r="O41" s="79"/>
    </row>
    <row r="42" spans="1:19">
      <c r="C42" s="78"/>
      <c r="J42" s="24" t="s">
        <v>9</v>
      </c>
      <c r="K42" s="24"/>
      <c r="L42" s="552" t="s">
        <v>465</v>
      </c>
      <c r="M42" s="552"/>
      <c r="N42" s="552"/>
      <c r="O42" s="553"/>
    </row>
    <row r="43" spans="1:19">
      <c r="C43" s="78"/>
      <c r="J43" s="24"/>
      <c r="K43" s="24"/>
      <c r="O43" s="79"/>
    </row>
    <row r="44" spans="1:19" ht="8.25" customHeight="1">
      <c r="C44" s="78"/>
      <c r="O44" s="79"/>
    </row>
    <row r="45" spans="1:19" ht="30" customHeight="1">
      <c r="A45" s="22">
        <v>4</v>
      </c>
      <c r="C45" s="511" t="s">
        <v>440</v>
      </c>
      <c r="D45" s="512"/>
      <c r="E45" s="512"/>
      <c r="F45" s="512"/>
      <c r="G45" s="512"/>
      <c r="H45" s="512"/>
      <c r="I45" s="512"/>
      <c r="J45" s="512"/>
      <c r="K45" s="512"/>
      <c r="L45" s="512"/>
      <c r="M45" s="512"/>
      <c r="N45" s="512"/>
      <c r="O45" s="513"/>
    </row>
    <row r="46" spans="1:19">
      <c r="C46" s="81"/>
      <c r="D46" s="25"/>
      <c r="E46" s="25"/>
      <c r="F46" s="25"/>
      <c r="G46" s="25"/>
      <c r="H46" s="25"/>
      <c r="I46" s="25"/>
      <c r="J46" s="25"/>
      <c r="K46" s="25"/>
      <c r="L46" s="25"/>
      <c r="M46" s="25"/>
      <c r="N46" s="25"/>
      <c r="O46" s="82"/>
    </row>
    <row r="47" spans="1:19" ht="18" customHeight="1">
      <c r="C47" s="493" t="s">
        <v>10</v>
      </c>
      <c r="D47" s="530"/>
      <c r="E47" s="531"/>
      <c r="F47" s="535" t="s">
        <v>466</v>
      </c>
      <c r="G47" s="536"/>
      <c r="H47" s="537"/>
      <c r="I47" s="537"/>
      <c r="J47" s="537"/>
      <c r="K47" s="537"/>
      <c r="L47" s="537"/>
      <c r="M47" s="527" t="s">
        <v>435</v>
      </c>
      <c r="N47" s="528"/>
      <c r="O47" s="529"/>
    </row>
    <row r="48" spans="1:19" ht="18" customHeight="1">
      <c r="C48" s="532"/>
      <c r="D48" s="533"/>
      <c r="E48" s="534"/>
      <c r="F48" s="538"/>
      <c r="G48" s="539"/>
      <c r="H48" s="539"/>
      <c r="I48" s="539"/>
      <c r="J48" s="539"/>
      <c r="K48" s="539"/>
      <c r="L48" s="539"/>
      <c r="M48" s="514">
        <v>2755</v>
      </c>
      <c r="N48" s="515"/>
      <c r="O48" s="516"/>
    </row>
    <row r="49" spans="3:21" ht="18" customHeight="1">
      <c r="C49" s="493" t="s">
        <v>11</v>
      </c>
      <c r="D49" s="494"/>
      <c r="E49" s="495"/>
      <c r="F49" s="548" t="s">
        <v>463</v>
      </c>
      <c r="G49" s="549"/>
      <c r="H49" s="549"/>
      <c r="I49" s="549"/>
      <c r="J49" s="549"/>
      <c r="K49" s="549"/>
      <c r="L49" s="126" t="s">
        <v>172</v>
      </c>
      <c r="M49" s="386"/>
      <c r="N49" s="517" t="s">
        <v>465</v>
      </c>
      <c r="O49" s="518"/>
    </row>
    <row r="50" spans="3:21" ht="18" customHeight="1">
      <c r="C50" s="496"/>
      <c r="D50" s="497"/>
      <c r="E50" s="498"/>
      <c r="F50" s="550"/>
      <c r="G50" s="551"/>
      <c r="H50" s="551"/>
      <c r="I50" s="551"/>
      <c r="J50" s="551"/>
      <c r="K50" s="551"/>
      <c r="L50" s="387"/>
      <c r="M50" s="491"/>
      <c r="N50" s="492"/>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452" t="s">
        <v>470</v>
      </c>
      <c r="G52" s="453"/>
      <c r="H52" s="453"/>
      <c r="I52" s="453"/>
      <c r="J52" s="30" t="s">
        <v>47</v>
      </c>
      <c r="K52" s="30"/>
      <c r="L52" s="454" t="s">
        <v>471</v>
      </c>
      <c r="M52" s="454"/>
      <c r="N52" s="455"/>
      <c r="O52" s="456"/>
    </row>
    <row r="53" spans="3:21" ht="22.5" customHeight="1">
      <c r="C53" s="295"/>
      <c r="D53" s="306" t="s">
        <v>19</v>
      </c>
      <c r="E53" s="307" t="s">
        <v>365</v>
      </c>
      <c r="F53" s="443" t="s">
        <v>366</v>
      </c>
      <c r="G53" s="444"/>
      <c r="H53" s="445"/>
      <c r="I53" s="443" t="s">
        <v>367</v>
      </c>
      <c r="J53" s="447"/>
      <c r="K53" s="457"/>
      <c r="L53" s="448"/>
      <c r="M53" s="449"/>
      <c r="N53" s="389" t="s">
        <v>368</v>
      </c>
      <c r="O53" s="390"/>
    </row>
    <row r="54" spans="3:21" ht="22.5" customHeight="1">
      <c r="C54" s="295"/>
      <c r="D54" s="294"/>
      <c r="E54" s="310"/>
      <c r="F54" s="443" t="s">
        <v>369</v>
      </c>
      <c r="G54" s="444"/>
      <c r="H54" s="445"/>
      <c r="I54" s="446" t="s">
        <v>370</v>
      </c>
      <c r="J54" s="447"/>
      <c r="K54" s="447"/>
      <c r="L54" s="448">
        <v>1724</v>
      </c>
      <c r="M54" s="449"/>
      <c r="N54" s="389" t="s">
        <v>368</v>
      </c>
      <c r="O54" s="390"/>
    </row>
    <row r="55" spans="3:21" ht="22.5" customHeight="1">
      <c r="C55" s="295"/>
      <c r="D55" s="450" t="s">
        <v>371</v>
      </c>
      <c r="E55" s="451"/>
      <c r="F55" s="443" t="s">
        <v>372</v>
      </c>
      <c r="G55" s="444"/>
      <c r="H55" s="445"/>
      <c r="I55" s="446" t="s">
        <v>373</v>
      </c>
      <c r="J55" s="447"/>
      <c r="K55" s="447"/>
      <c r="L55" s="448"/>
      <c r="M55" s="449"/>
      <c r="N55" s="389" t="s">
        <v>374</v>
      </c>
      <c r="O55" s="390"/>
    </row>
    <row r="56" spans="3:21" ht="22.5" customHeight="1">
      <c r="C56" s="295"/>
      <c r="D56" s="450"/>
      <c r="E56" s="451"/>
      <c r="F56" s="443" t="s">
        <v>375</v>
      </c>
      <c r="G56" s="444"/>
      <c r="H56" s="445"/>
      <c r="I56" s="446" t="s">
        <v>376</v>
      </c>
      <c r="J56" s="447"/>
      <c r="K56" s="447"/>
      <c r="L56" s="448"/>
      <c r="M56" s="449"/>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462"/>
      <c r="G58" s="463"/>
      <c r="H58" s="463"/>
      <c r="I58" s="463"/>
      <c r="J58" s="463"/>
      <c r="K58" s="463"/>
      <c r="L58" s="463"/>
      <c r="M58" s="463"/>
      <c r="N58" s="463"/>
      <c r="O58" s="464"/>
    </row>
    <row r="59" spans="3:21" ht="26.25" customHeight="1">
      <c r="C59" s="300"/>
      <c r="D59" s="317" t="s">
        <v>24</v>
      </c>
      <c r="E59" s="318" t="s">
        <v>378</v>
      </c>
      <c r="F59" s="465">
        <v>41</v>
      </c>
      <c r="G59" s="466"/>
      <c r="H59" s="466"/>
      <c r="I59" s="466"/>
      <c r="J59" s="466"/>
      <c r="K59" s="466"/>
      <c r="L59" s="466"/>
      <c r="M59" s="466"/>
      <c r="N59" s="466"/>
      <c r="O59" s="467"/>
    </row>
    <row r="60" spans="3:21" ht="30" customHeight="1">
      <c r="C60" s="481" t="s">
        <v>297</v>
      </c>
      <c r="D60" s="482"/>
      <c r="E60" s="483"/>
      <c r="F60" s="484" t="s">
        <v>441</v>
      </c>
      <c r="G60" s="485"/>
      <c r="H60" s="485"/>
      <c r="I60" s="485"/>
      <c r="J60" s="485"/>
      <c r="K60" s="485"/>
      <c r="L60" s="485"/>
      <c r="M60" s="485"/>
      <c r="N60" s="485"/>
      <c r="O60" s="486"/>
      <c r="Q60" s="26"/>
    </row>
    <row r="61" spans="3:21" ht="18" customHeight="1">
      <c r="C61" s="177" t="s">
        <v>317</v>
      </c>
      <c r="D61" s="176"/>
      <c r="E61" s="178"/>
      <c r="F61" s="27"/>
      <c r="G61" s="27"/>
      <c r="H61" s="28"/>
      <c r="I61" s="28"/>
      <c r="J61" s="29"/>
      <c r="K61" s="29"/>
      <c r="L61" s="30"/>
      <c r="M61" s="30"/>
      <c r="N61" s="30"/>
      <c r="O61" s="31"/>
      <c r="Q61" s="26"/>
    </row>
    <row r="62" spans="3:21" ht="24.75" customHeight="1">
      <c r="C62" s="490"/>
      <c r="D62" s="487" t="s">
        <v>298</v>
      </c>
      <c r="E62" s="489"/>
      <c r="F62" s="489"/>
      <c r="G62" s="488"/>
      <c r="H62" s="487" t="s">
        <v>318</v>
      </c>
      <c r="I62" s="488"/>
      <c r="J62" s="487" t="s">
        <v>299</v>
      </c>
      <c r="K62" s="489"/>
      <c r="L62" s="488"/>
      <c r="M62" s="487" t="s">
        <v>319</v>
      </c>
      <c r="N62" s="489"/>
      <c r="O62" s="488"/>
      <c r="Q62" s="26"/>
    </row>
    <row r="63" spans="3:21" ht="24.75" customHeight="1">
      <c r="C63" s="490"/>
      <c r="D63" s="470" t="s">
        <v>300</v>
      </c>
      <c r="E63" s="471"/>
      <c r="F63" s="471"/>
      <c r="G63" s="472"/>
      <c r="H63" s="379">
        <f>+別紙!AA9</f>
        <v>6543</v>
      </c>
      <c r="I63" s="240" t="s">
        <v>4</v>
      </c>
      <c r="J63" s="473" t="s">
        <v>324</v>
      </c>
      <c r="K63" s="474"/>
      <c r="L63" s="475"/>
      <c r="M63" s="468">
        <f>+別紙!AA14</f>
        <v>6543</v>
      </c>
      <c r="N63" s="469"/>
      <c r="O63" s="391" t="s">
        <v>4</v>
      </c>
      <c r="P63" s="162"/>
      <c r="Q63" s="127"/>
      <c r="R63" s="127"/>
      <c r="S63" s="127"/>
      <c r="T63" s="127"/>
      <c r="U63" s="127"/>
    </row>
    <row r="64" spans="3:21" ht="24.75" customHeight="1">
      <c r="C64" s="490"/>
      <c r="D64" s="470" t="s">
        <v>301</v>
      </c>
      <c r="E64" s="471"/>
      <c r="F64" s="471"/>
      <c r="G64" s="472"/>
      <c r="H64" s="379" t="str">
        <f>+別紙!AA10</f>
        <v>0</v>
      </c>
      <c r="I64" s="240" t="s">
        <v>4</v>
      </c>
      <c r="J64" s="473" t="s">
        <v>305</v>
      </c>
      <c r="K64" s="474"/>
      <c r="L64" s="475"/>
      <c r="M64" s="468" t="str">
        <f>+別紙!AA15</f>
        <v>0</v>
      </c>
      <c r="N64" s="469"/>
      <c r="O64" s="31" t="s">
        <v>4</v>
      </c>
      <c r="P64" s="458"/>
      <c r="Q64" s="459"/>
      <c r="R64" s="459"/>
      <c r="S64" s="459"/>
    </row>
    <row r="65" spans="1:22" ht="24.75" customHeight="1">
      <c r="C65" s="490"/>
      <c r="D65" s="470" t="s">
        <v>302</v>
      </c>
      <c r="E65" s="471"/>
      <c r="F65" s="471"/>
      <c r="G65" s="472"/>
      <c r="H65" s="379" t="str">
        <f>+別紙!AA11</f>
        <v>0</v>
      </c>
      <c r="I65" s="240" t="s">
        <v>4</v>
      </c>
      <c r="J65" s="470" t="s">
        <v>306</v>
      </c>
      <c r="K65" s="471"/>
      <c r="L65" s="472"/>
      <c r="M65" s="468">
        <f>+別紙!AA16</f>
        <v>6543</v>
      </c>
      <c r="N65" s="469"/>
      <c r="O65" s="378" t="s">
        <v>4</v>
      </c>
      <c r="P65" s="160"/>
      <c r="Q65" s="161"/>
      <c r="R65" s="161"/>
      <c r="S65" s="161"/>
    </row>
    <row r="66" spans="1:22" ht="24.75" customHeight="1">
      <c r="C66" s="392"/>
      <c r="D66" s="470" t="s">
        <v>303</v>
      </c>
      <c r="E66" s="471"/>
      <c r="F66" s="471"/>
      <c r="G66" s="472"/>
      <c r="H66" s="379" t="str">
        <f>+別紙!AA12</f>
        <v>0</v>
      </c>
      <c r="I66" s="240" t="s">
        <v>4</v>
      </c>
      <c r="J66" s="470" t="s">
        <v>387</v>
      </c>
      <c r="K66" s="471"/>
      <c r="L66" s="472"/>
      <c r="M66" s="468" t="str">
        <f>+別紙!AA17</f>
        <v>0</v>
      </c>
      <c r="N66" s="469"/>
      <c r="O66" s="378" t="s">
        <v>4</v>
      </c>
      <c r="P66" s="160"/>
      <c r="Q66" s="161"/>
      <c r="R66" s="161"/>
      <c r="S66" s="161"/>
    </row>
    <row r="67" spans="1:22" ht="24.75" customHeight="1">
      <c r="C67" s="393"/>
      <c r="D67" s="470" t="s">
        <v>304</v>
      </c>
      <c r="E67" s="471"/>
      <c r="F67" s="471"/>
      <c r="G67" s="472"/>
      <c r="H67" s="379" t="str">
        <f>+別紙!AA13</f>
        <v>0</v>
      </c>
      <c r="I67" s="240" t="s">
        <v>4</v>
      </c>
      <c r="J67" s="470" t="s">
        <v>388</v>
      </c>
      <c r="K67" s="471"/>
      <c r="L67" s="472"/>
      <c r="M67" s="468" t="str">
        <f>+別紙!AA18</f>
        <v>0</v>
      </c>
      <c r="N67" s="469"/>
      <c r="O67" s="378" t="s">
        <v>4</v>
      </c>
      <c r="P67" s="160"/>
      <c r="Q67" s="161"/>
      <c r="R67" s="161"/>
      <c r="S67" s="161"/>
    </row>
    <row r="68" spans="1:22" ht="24" customHeight="1">
      <c r="C68" s="478" t="s">
        <v>15</v>
      </c>
      <c r="D68" s="479"/>
      <c r="E68" s="48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76" t="s">
        <v>409</v>
      </c>
      <c r="D70" s="477"/>
      <c r="E70" s="477"/>
      <c r="F70" s="477"/>
      <c r="G70" s="477"/>
      <c r="H70" s="477"/>
      <c r="I70" s="477"/>
      <c r="J70" s="477"/>
      <c r="K70" s="477"/>
      <c r="L70" s="477"/>
      <c r="M70" s="477"/>
      <c r="N70" s="477"/>
      <c r="O70" s="477"/>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460" t="s">
        <v>442</v>
      </c>
      <c r="E73" s="460"/>
      <c r="F73" s="460"/>
      <c r="G73" s="460"/>
      <c r="H73" s="460"/>
      <c r="I73" s="460"/>
      <c r="J73" s="460"/>
      <c r="K73" s="460"/>
      <c r="L73" s="460"/>
      <c r="M73" s="460"/>
      <c r="N73" s="460"/>
      <c r="O73" s="461"/>
    </row>
    <row r="74" spans="1:22" ht="15" customHeight="1">
      <c r="C74" s="181">
        <v>2</v>
      </c>
      <c r="D74" s="460" t="s">
        <v>362</v>
      </c>
      <c r="E74" s="460"/>
      <c r="F74" s="460"/>
      <c r="G74" s="460"/>
      <c r="H74" s="460"/>
      <c r="I74" s="460"/>
      <c r="J74" s="460"/>
      <c r="K74" s="460"/>
      <c r="L74" s="460"/>
      <c r="M74" s="460"/>
      <c r="N74" s="460"/>
      <c r="O74" s="461"/>
    </row>
    <row r="75" spans="1:22" ht="15" customHeight="1">
      <c r="C75" s="181"/>
      <c r="D75" s="460" t="s">
        <v>363</v>
      </c>
      <c r="E75" s="460"/>
      <c r="F75" s="460"/>
      <c r="G75" s="460"/>
      <c r="H75" s="460"/>
      <c r="I75" s="460"/>
      <c r="J75" s="460"/>
      <c r="K75" s="460"/>
      <c r="L75" s="460"/>
      <c r="M75" s="460"/>
      <c r="N75" s="460"/>
      <c r="O75" s="461"/>
    </row>
    <row r="76" spans="1:22" ht="41.25" customHeight="1">
      <c r="C76" s="181"/>
      <c r="D76" s="460" t="s">
        <v>379</v>
      </c>
      <c r="E76" s="460"/>
      <c r="F76" s="460"/>
      <c r="G76" s="460"/>
      <c r="H76" s="460"/>
      <c r="I76" s="460"/>
      <c r="J76" s="460"/>
      <c r="K76" s="460"/>
      <c r="L76" s="460"/>
      <c r="M76" s="460"/>
      <c r="N76" s="460"/>
      <c r="O76" s="461"/>
    </row>
    <row r="77" spans="1:22" ht="28.15" customHeight="1">
      <c r="A77" s="21"/>
      <c r="B77" s="21"/>
      <c r="C77" s="181">
        <v>3</v>
      </c>
      <c r="D77" s="460" t="s">
        <v>443</v>
      </c>
      <c r="E77" s="460"/>
      <c r="F77" s="460"/>
      <c r="G77" s="460"/>
      <c r="H77" s="460"/>
      <c r="I77" s="460"/>
      <c r="J77" s="460"/>
      <c r="K77" s="460"/>
      <c r="L77" s="460"/>
      <c r="M77" s="460"/>
      <c r="N77" s="460"/>
      <c r="O77" s="461"/>
    </row>
    <row r="78" spans="1:22" ht="28.15" customHeight="1">
      <c r="A78" s="21"/>
      <c r="B78" s="21"/>
      <c r="C78" s="181">
        <v>4</v>
      </c>
      <c r="D78" s="460" t="s">
        <v>444</v>
      </c>
      <c r="E78" s="460"/>
      <c r="F78" s="460"/>
      <c r="G78" s="460"/>
      <c r="H78" s="460"/>
      <c r="I78" s="460"/>
      <c r="J78" s="460"/>
      <c r="K78" s="460"/>
      <c r="L78" s="460"/>
      <c r="M78" s="460"/>
      <c r="N78" s="460"/>
      <c r="O78" s="461"/>
    </row>
    <row r="79" spans="1:22" ht="15" customHeight="1">
      <c r="A79" s="21"/>
      <c r="B79" s="21"/>
      <c r="C79" s="181"/>
      <c r="D79" s="182" t="s">
        <v>412</v>
      </c>
      <c r="E79" s="460" t="s">
        <v>312</v>
      </c>
      <c r="F79" s="460"/>
      <c r="G79" s="460"/>
      <c r="H79" s="460"/>
      <c r="I79" s="460"/>
      <c r="J79" s="460"/>
      <c r="K79" s="460"/>
      <c r="L79" s="460"/>
      <c r="M79" s="460"/>
      <c r="N79" s="460"/>
      <c r="O79" s="461"/>
    </row>
    <row r="80" spans="1:22" ht="15" customHeight="1">
      <c r="A80" s="21"/>
      <c r="B80" s="21"/>
      <c r="C80" s="181"/>
      <c r="D80" s="182" t="s">
        <v>413</v>
      </c>
      <c r="E80" s="460" t="s">
        <v>420</v>
      </c>
      <c r="F80" s="460"/>
      <c r="G80" s="460"/>
      <c r="H80" s="460"/>
      <c r="I80" s="460"/>
      <c r="J80" s="460"/>
      <c r="K80" s="460"/>
      <c r="L80" s="460"/>
      <c r="M80" s="460"/>
      <c r="N80" s="460"/>
      <c r="O80" s="461"/>
      <c r="Q80" s="260" t="s">
        <v>40</v>
      </c>
      <c r="U80"/>
      <c r="V80"/>
    </row>
    <row r="81" spans="1:28" ht="15" customHeight="1">
      <c r="A81" s="21"/>
      <c r="B81" s="21"/>
      <c r="C81" s="181"/>
      <c r="D81" s="182" t="s">
        <v>414</v>
      </c>
      <c r="E81" s="460" t="s">
        <v>421</v>
      </c>
      <c r="F81" s="460"/>
      <c r="G81" s="460"/>
      <c r="H81" s="460"/>
      <c r="I81" s="460"/>
      <c r="J81" s="460"/>
      <c r="K81" s="460"/>
      <c r="L81" s="460"/>
      <c r="M81" s="460"/>
      <c r="N81" s="460"/>
      <c r="O81" s="461"/>
      <c r="Q81" s="260" t="s">
        <v>41</v>
      </c>
      <c r="R81" s="1"/>
      <c r="T81" s="2"/>
      <c r="U81" s="2"/>
    </row>
    <row r="82" spans="1:28" ht="15" customHeight="1">
      <c r="A82" s="21"/>
      <c r="B82" s="21"/>
      <c r="C82" s="181"/>
      <c r="D82" s="182" t="s">
        <v>415</v>
      </c>
      <c r="E82" s="460" t="s">
        <v>422</v>
      </c>
      <c r="F82" s="460"/>
      <c r="G82" s="460"/>
      <c r="H82" s="460"/>
      <c r="I82" s="460"/>
      <c r="J82" s="460"/>
      <c r="K82" s="460"/>
      <c r="L82" s="460"/>
      <c r="M82" s="460"/>
      <c r="N82" s="460"/>
      <c r="O82" s="461"/>
      <c r="Q82" s="260" t="s">
        <v>42</v>
      </c>
      <c r="R82" s="1"/>
      <c r="T82" s="2"/>
      <c r="U82" s="2"/>
    </row>
    <row r="83" spans="1:28" ht="15" customHeight="1">
      <c r="A83" s="21"/>
      <c r="B83" s="21"/>
      <c r="C83" s="181"/>
      <c r="D83" s="182" t="s">
        <v>416</v>
      </c>
      <c r="E83" s="460" t="s">
        <v>423</v>
      </c>
      <c r="F83" s="460"/>
      <c r="G83" s="460"/>
      <c r="H83" s="460"/>
      <c r="I83" s="460"/>
      <c r="J83" s="460"/>
      <c r="K83" s="460"/>
      <c r="L83" s="460"/>
      <c r="M83" s="460"/>
      <c r="N83" s="460"/>
      <c r="O83" s="461"/>
      <c r="Q83" s="260" t="s">
        <v>44</v>
      </c>
      <c r="T83" s="2"/>
      <c r="U83" s="2"/>
    </row>
    <row r="84" spans="1:28" ht="15" customHeight="1">
      <c r="A84" s="21"/>
      <c r="B84" s="21"/>
      <c r="C84" s="181"/>
      <c r="D84" s="182" t="s">
        <v>417</v>
      </c>
      <c r="E84" s="460" t="s">
        <v>313</v>
      </c>
      <c r="F84" s="460"/>
      <c r="G84" s="460"/>
      <c r="H84" s="460"/>
      <c r="I84" s="460"/>
      <c r="J84" s="460"/>
      <c r="K84" s="460"/>
      <c r="L84" s="460"/>
      <c r="M84" s="460"/>
      <c r="N84" s="460"/>
      <c r="O84" s="461"/>
      <c r="Q84" s="260" t="s">
        <v>43</v>
      </c>
      <c r="T84" s="2"/>
      <c r="U84" s="2"/>
    </row>
    <row r="85" spans="1:28" ht="15" customHeight="1">
      <c r="A85" s="21"/>
      <c r="B85" s="21"/>
      <c r="C85" s="181"/>
      <c r="D85" s="182" t="s">
        <v>418</v>
      </c>
      <c r="E85" s="460" t="s">
        <v>424</v>
      </c>
      <c r="F85" s="460"/>
      <c r="G85" s="460"/>
      <c r="H85" s="460"/>
      <c r="I85" s="460"/>
      <c r="J85" s="460"/>
      <c r="K85" s="460"/>
      <c r="L85" s="460"/>
      <c r="M85" s="460"/>
      <c r="N85" s="460"/>
      <c r="O85" s="461"/>
      <c r="R85" s="38"/>
      <c r="T85" s="2"/>
      <c r="U85" s="2"/>
    </row>
    <row r="86" spans="1:28" ht="15" customHeight="1">
      <c r="A86" s="21"/>
      <c r="B86" s="21"/>
      <c r="C86" s="181"/>
      <c r="D86" s="182" t="s">
        <v>410</v>
      </c>
      <c r="E86" s="460" t="s">
        <v>425</v>
      </c>
      <c r="F86" s="460"/>
      <c r="G86" s="460"/>
      <c r="H86" s="460"/>
      <c r="I86" s="460"/>
      <c r="J86" s="460"/>
      <c r="K86" s="460"/>
      <c r="L86" s="460"/>
      <c r="M86" s="460"/>
      <c r="N86" s="460"/>
      <c r="O86" s="461"/>
      <c r="Q86" s="24"/>
      <c r="R86" s="24"/>
      <c r="S86" s="24"/>
      <c r="T86" s="24"/>
      <c r="U86" s="24"/>
      <c r="V86" s="24"/>
      <c r="W86" s="24"/>
      <c r="X86" s="24"/>
      <c r="Y86" s="24"/>
      <c r="Z86" s="24"/>
    </row>
    <row r="87" spans="1:28" ht="15" customHeight="1">
      <c r="A87" s="21"/>
      <c r="B87" s="21"/>
      <c r="C87" s="181"/>
      <c r="D87" s="182" t="s">
        <v>419</v>
      </c>
      <c r="E87" s="460" t="s">
        <v>426</v>
      </c>
      <c r="F87" s="460"/>
      <c r="G87" s="460"/>
      <c r="H87" s="460"/>
      <c r="I87" s="460"/>
      <c r="J87" s="460"/>
      <c r="K87" s="460"/>
      <c r="L87" s="460"/>
      <c r="M87" s="460"/>
      <c r="N87" s="460"/>
      <c r="O87" s="461"/>
      <c r="Q87" s="235"/>
      <c r="R87" s="235"/>
      <c r="S87" s="235"/>
      <c r="T87" s="235"/>
      <c r="U87" s="235"/>
      <c r="V87" s="235"/>
      <c r="W87" s="235"/>
      <c r="X87" s="235"/>
      <c r="Y87" s="235"/>
      <c r="Z87" s="235"/>
      <c r="AA87"/>
    </row>
    <row r="88" spans="1:28" ht="15" customHeight="1">
      <c r="A88" s="21"/>
      <c r="B88" s="21"/>
      <c r="C88" s="181"/>
      <c r="D88" s="182" t="s">
        <v>411</v>
      </c>
      <c r="E88" s="460" t="s">
        <v>314</v>
      </c>
      <c r="F88" s="460"/>
      <c r="G88" s="460"/>
      <c r="H88" s="460"/>
      <c r="I88" s="460"/>
      <c r="J88" s="460"/>
      <c r="K88" s="460"/>
      <c r="L88" s="460"/>
      <c r="M88" s="460"/>
      <c r="N88" s="460"/>
      <c r="O88" s="461"/>
      <c r="Q88" s="3"/>
      <c r="R88" s="3"/>
      <c r="S88" s="3"/>
      <c r="T88" s="3"/>
      <c r="U88" s="3"/>
      <c r="V88" s="3"/>
      <c r="W88" s="3"/>
      <c r="X88" s="3"/>
      <c r="Y88" s="3"/>
      <c r="AA88" s="91"/>
    </row>
    <row r="89" spans="1:28" ht="28.15" customHeight="1">
      <c r="A89" s="21"/>
      <c r="B89" s="21"/>
      <c r="C89" s="181"/>
      <c r="D89" s="182" t="s">
        <v>308</v>
      </c>
      <c r="E89" s="460" t="s">
        <v>407</v>
      </c>
      <c r="F89" s="460"/>
      <c r="G89" s="460"/>
      <c r="H89" s="460"/>
      <c r="I89" s="460"/>
      <c r="J89" s="460"/>
      <c r="K89" s="460"/>
      <c r="L89" s="460"/>
      <c r="M89" s="460"/>
      <c r="N89" s="460"/>
      <c r="O89" s="461"/>
      <c r="Q89" s="3"/>
      <c r="R89" s="3"/>
      <c r="S89" s="3"/>
      <c r="T89" s="3"/>
      <c r="U89" s="91"/>
      <c r="V89" s="3"/>
      <c r="W89" s="3"/>
      <c r="X89" s="3"/>
      <c r="Y89" s="3"/>
      <c r="AA89" s="91"/>
    </row>
    <row r="90" spans="1:28" ht="15" customHeight="1">
      <c r="A90" s="21"/>
      <c r="B90" s="21"/>
      <c r="C90" s="181"/>
      <c r="D90" s="182" t="s">
        <v>309</v>
      </c>
      <c r="E90" s="460" t="s">
        <v>315</v>
      </c>
      <c r="F90" s="460"/>
      <c r="G90" s="460"/>
      <c r="H90" s="460"/>
      <c r="I90" s="460"/>
      <c r="J90" s="460"/>
      <c r="K90" s="460"/>
      <c r="L90" s="460"/>
      <c r="M90" s="460"/>
      <c r="N90" s="460"/>
      <c r="O90" s="461"/>
      <c r="Q90" s="91"/>
      <c r="R90" s="3"/>
      <c r="S90" s="3"/>
      <c r="T90" s="3"/>
      <c r="U90" s="3"/>
      <c r="V90" s="3"/>
      <c r="W90" s="3"/>
      <c r="X90" s="3"/>
      <c r="Y90" s="3"/>
      <c r="AA90" s="91"/>
      <c r="AB90" s="236"/>
    </row>
    <row r="91" spans="1:28" ht="28.15" customHeight="1">
      <c r="A91" s="21"/>
      <c r="B91" s="21"/>
      <c r="C91" s="181"/>
      <c r="D91" s="182" t="s">
        <v>310</v>
      </c>
      <c r="E91" s="460" t="s">
        <v>408</v>
      </c>
      <c r="F91" s="460"/>
      <c r="G91" s="460"/>
      <c r="H91" s="460"/>
      <c r="I91" s="460"/>
      <c r="J91" s="460"/>
      <c r="K91" s="460"/>
      <c r="L91" s="460"/>
      <c r="M91" s="460"/>
      <c r="N91" s="460"/>
      <c r="O91" s="461"/>
      <c r="Q91" s="3"/>
      <c r="R91" s="3"/>
      <c r="S91" s="3"/>
      <c r="T91" s="3"/>
      <c r="U91" s="91"/>
      <c r="V91" s="3"/>
      <c r="W91" s="3"/>
      <c r="X91" s="3"/>
      <c r="Y91" s="3"/>
      <c r="Z91" s="3"/>
      <c r="AA91" s="91"/>
    </row>
    <row r="92" spans="1:28" ht="28.15" customHeight="1">
      <c r="A92" s="21"/>
      <c r="B92" s="21"/>
      <c r="C92" s="181"/>
      <c r="D92" s="182" t="s">
        <v>311</v>
      </c>
      <c r="E92" s="460" t="s">
        <v>316</v>
      </c>
      <c r="F92" s="460"/>
      <c r="G92" s="460"/>
      <c r="H92" s="460"/>
      <c r="I92" s="460"/>
      <c r="J92" s="460"/>
      <c r="K92" s="460"/>
      <c r="L92" s="460"/>
      <c r="M92" s="460"/>
      <c r="N92" s="460"/>
      <c r="O92" s="461"/>
      <c r="Q92" s="3"/>
      <c r="R92" s="3"/>
      <c r="S92" s="3"/>
      <c r="T92" s="3"/>
      <c r="U92" s="3"/>
      <c r="V92" s="3"/>
      <c r="W92" s="3"/>
      <c r="X92" s="3"/>
      <c r="Y92" s="3"/>
      <c r="Z92" s="3"/>
      <c r="AA92" s="3"/>
    </row>
    <row r="93" spans="1:28" ht="28.15" customHeight="1">
      <c r="A93" s="21"/>
      <c r="B93" s="21"/>
      <c r="C93" s="181">
        <v>5</v>
      </c>
      <c r="D93" s="460" t="s">
        <v>386</v>
      </c>
      <c r="E93" s="460"/>
      <c r="F93" s="460"/>
      <c r="G93" s="460"/>
      <c r="H93" s="460"/>
      <c r="I93" s="460"/>
      <c r="J93" s="460"/>
      <c r="K93" s="460"/>
      <c r="L93" s="460"/>
      <c r="M93" s="460"/>
      <c r="N93" s="460"/>
      <c r="O93" s="461"/>
      <c r="Q93" s="3"/>
      <c r="R93" s="3"/>
      <c r="S93" s="3"/>
      <c r="T93" s="3"/>
      <c r="U93" s="3"/>
      <c r="V93" s="3"/>
      <c r="W93" s="3"/>
      <c r="X93" s="3"/>
      <c r="Y93" s="3"/>
      <c r="Z93" s="3"/>
      <c r="AA93" s="3"/>
    </row>
    <row r="94" spans="1:28" ht="15" customHeight="1">
      <c r="A94" s="21"/>
      <c r="B94" s="21"/>
      <c r="C94" s="181">
        <v>6</v>
      </c>
      <c r="D94" s="460" t="s">
        <v>385</v>
      </c>
      <c r="E94" s="460"/>
      <c r="F94" s="460"/>
      <c r="G94" s="460"/>
      <c r="H94" s="460"/>
      <c r="I94" s="460"/>
      <c r="J94" s="460"/>
      <c r="K94" s="460"/>
      <c r="L94" s="460"/>
      <c r="M94" s="460"/>
      <c r="N94" s="460"/>
      <c r="O94" s="461"/>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宮本土木株式会社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210</v>
      </c>
      <c r="E7" s="638"/>
      <c r="F7" s="638"/>
      <c r="G7" s="638"/>
      <c r="H7" s="638"/>
      <c r="I7" s="639"/>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宮本土木株式会社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211</v>
      </c>
      <c r="E7" s="638"/>
      <c r="F7" s="638"/>
      <c r="G7" s="638"/>
      <c r="H7" s="638"/>
      <c r="I7" s="639"/>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宮本土木株式会社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212</v>
      </c>
      <c r="E7" s="638"/>
      <c r="F7" s="638"/>
      <c r="G7" s="638"/>
      <c r="H7" s="638"/>
      <c r="I7" s="639"/>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宮本土木株式会社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tabColor rgb="FFFFFF00"/>
    <pageSetUpPr fitToPage="1"/>
  </sheetPr>
  <dimension ref="B1:BJ76"/>
  <sheetViews>
    <sheetView showGridLines="0" topLeftCell="A15" zoomScaleNormal="100" workbookViewId="0">
      <selection activeCell="AA28" sqref="AA28:AE28"/>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宮本土木株式会社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36</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36</v>
      </c>
      <c r="E24" s="629"/>
      <c r="F24" s="629"/>
      <c r="G24" s="194" t="s">
        <v>198</v>
      </c>
      <c r="H24" s="607">
        <f>+F12</f>
        <v>36</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36</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36</v>
      </c>
      <c r="Q27" s="612"/>
      <c r="R27" s="612"/>
      <c r="S27" s="612"/>
      <c r="T27" s="44" t="s">
        <v>38</v>
      </c>
      <c r="U27" s="64"/>
      <c r="V27" s="64"/>
      <c r="Y27" s="62" t="s">
        <v>39</v>
      </c>
      <c r="Z27" s="65"/>
      <c r="AH27" s="53"/>
      <c r="AI27" s="53"/>
      <c r="AJ27" s="53"/>
      <c r="AK27" s="53"/>
      <c r="AL27" s="575">
        <f>+AH18+P27</f>
        <v>36</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36</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36</v>
      </c>
      <c r="E29" s="629"/>
      <c r="F29" s="629"/>
      <c r="G29" s="194" t="s">
        <v>198</v>
      </c>
      <c r="H29" s="607">
        <f>+AL27</f>
        <v>36</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36</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36</v>
      </c>
      <c r="E31" s="629"/>
      <c r="F31" s="629"/>
      <c r="G31" s="194" t="s">
        <v>198</v>
      </c>
      <c r="H31" s="607">
        <f>+AS24</f>
        <v>36</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宮本土木株式会社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宮本土木株式会社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tabColor rgb="FFFFFF00"/>
    <pageSetUpPr fitToPage="1"/>
  </sheetPr>
  <dimension ref="B1:BJ76"/>
  <sheetViews>
    <sheetView showGridLines="0" topLeftCell="A9" zoomScaleNormal="100" workbookViewId="0">
      <selection activeCell="AA28" sqref="AA28:AE28"/>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宮本土木株式会社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5400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5000</v>
      </c>
      <c r="E24" s="629"/>
      <c r="F24" s="629"/>
      <c r="G24" s="194" t="s">
        <v>198</v>
      </c>
      <c r="H24" s="607">
        <f>+F12</f>
        <v>5400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5400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5400</v>
      </c>
      <c r="Q27" s="612"/>
      <c r="R27" s="612"/>
      <c r="S27" s="612"/>
      <c r="T27" s="44" t="s">
        <v>38</v>
      </c>
      <c r="U27" s="64"/>
      <c r="V27" s="64"/>
      <c r="Y27" s="62" t="s">
        <v>39</v>
      </c>
      <c r="Z27" s="65"/>
      <c r="AH27" s="53"/>
      <c r="AI27" s="53"/>
      <c r="AJ27" s="53"/>
      <c r="AK27" s="53"/>
      <c r="AL27" s="575">
        <f>+AH18+P27</f>
        <v>5400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5400</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5000</v>
      </c>
      <c r="E29" s="629"/>
      <c r="F29" s="629"/>
      <c r="G29" s="194" t="s">
        <v>198</v>
      </c>
      <c r="H29" s="607">
        <f>+AL27</f>
        <v>5400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5400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5000</v>
      </c>
      <c r="E31" s="629"/>
      <c r="F31" s="629"/>
      <c r="G31" s="194" t="s">
        <v>198</v>
      </c>
      <c r="H31" s="607">
        <f>+AS24</f>
        <v>5400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宮本土木株式会社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218</v>
      </c>
      <c r="E7" s="638"/>
      <c r="F7" s="638"/>
      <c r="G7" s="638"/>
      <c r="H7" s="638"/>
      <c r="I7" s="639"/>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宮本土木株式会社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219</v>
      </c>
      <c r="E7" s="638"/>
      <c r="F7" s="638"/>
      <c r="G7" s="638"/>
      <c r="H7" s="638"/>
      <c r="I7" s="639"/>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646"/>
      <c r="C3" s="646"/>
      <c r="D3" s="646"/>
      <c r="E3" s="646"/>
      <c r="F3" s="646"/>
      <c r="G3" s="646"/>
      <c r="H3" s="646"/>
      <c r="I3"/>
      <c r="J3"/>
      <c r="K3"/>
      <c r="L3"/>
      <c r="M3"/>
      <c r="N3"/>
      <c r="O3"/>
      <c r="P3"/>
      <c r="Q3"/>
      <c r="R3"/>
      <c r="S3"/>
      <c r="T3"/>
      <c r="U3"/>
      <c r="V3"/>
      <c r="W3"/>
      <c r="X3"/>
      <c r="Y3"/>
      <c r="Z3" s="42"/>
      <c r="AA3" s="42"/>
      <c r="AB3" s="615"/>
      <c r="AC3" s="616"/>
      <c r="AD3" s="616"/>
      <c r="AE3" s="86"/>
      <c r="AF3" s="108"/>
      <c r="AG3" s="108"/>
      <c r="AH3" s="108"/>
      <c r="AI3" s="108"/>
      <c r="AJ3" s="108"/>
      <c r="AK3" s="108"/>
      <c r="AL3" s="108"/>
      <c r="AM3" s="108"/>
      <c r="AN3" s="108"/>
      <c r="AO3" s="108"/>
      <c r="AP3" s="617" t="s">
        <v>328</v>
      </c>
      <c r="AQ3" s="618"/>
      <c r="AR3" s="619"/>
      <c r="AS3" s="623" t="s">
        <v>0</v>
      </c>
      <c r="AT3" s="624"/>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620"/>
      <c r="AQ4" s="621"/>
      <c r="AR4" s="622"/>
      <c r="AS4" s="625" t="str">
        <f>+表紙!N28</f>
        <v>○</v>
      </c>
      <c r="AT4" s="626"/>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34" t="s">
        <v>101</v>
      </c>
      <c r="AA5" s="634"/>
      <c r="AB5" s="635"/>
      <c r="AC5" s="635"/>
      <c r="AD5" s="635"/>
      <c r="AE5" s="86" t="s">
        <v>95</v>
      </c>
      <c r="AF5" s="656" t="str">
        <f>+表紙!F47</f>
        <v>宮本土木株式会社</v>
      </c>
      <c r="AG5" s="656"/>
      <c r="AH5" s="656"/>
      <c r="AI5" s="656"/>
      <c r="AJ5" s="656"/>
      <c r="AK5" s="656"/>
      <c r="AL5" s="656"/>
      <c r="AM5" s="656"/>
      <c r="AN5" s="656"/>
      <c r="AO5" s="656"/>
      <c r="AP5" s="656"/>
      <c r="AQ5" s="656"/>
      <c r="AR5" s="656"/>
      <c r="AS5" s="656"/>
      <c r="AT5" s="656"/>
      <c r="AU5" s="656"/>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563" t="s">
        <v>89</v>
      </c>
      <c r="C7" s="564"/>
      <c r="D7" s="637" t="s">
        <v>329</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4"/>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591"/>
      <c r="AF10" s="56"/>
      <c r="AN10" s="53"/>
      <c r="AO10" s="53"/>
      <c r="AP10" s="53"/>
      <c r="AQ10" s="53"/>
      <c r="AR10" s="53"/>
      <c r="AS10"/>
      <c r="AT10"/>
      <c r="AU10"/>
      <c r="AV10"/>
      <c r="AW10" s="404"/>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4"/>
    </row>
    <row r="12" spans="2:49" ht="24.75" customHeight="1" thickTop="1" thickBot="1">
      <c r="F12" s="575">
        <f>+ROUND(P12,1)+ROUND(P15,1)+ROUND(P18,1)+ROUND(P24,1)+P27-ROUND(F15,1)</f>
        <v>0</v>
      </c>
      <c r="G12" s="576"/>
      <c r="H12" s="576"/>
      <c r="I12" s="52" t="s">
        <v>256</v>
      </c>
      <c r="J12" s="53"/>
      <c r="K12" s="54"/>
      <c r="L12" s="53"/>
      <c r="M12" s="581"/>
      <c r="N12" s="55"/>
      <c r="P12" s="561"/>
      <c r="Q12" s="579"/>
      <c r="R12" s="579"/>
      <c r="S12" s="579"/>
      <c r="T12" s="52" t="s">
        <v>22</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4"/>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583" t="s">
        <v>23</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4"/>
    </row>
    <row r="15" spans="2:49" ht="24.75" customHeight="1" thickBot="1">
      <c r="F15" s="628"/>
      <c r="G15" s="629"/>
      <c r="H15" s="629"/>
      <c r="I15" s="44" t="s">
        <v>256</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4"/>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31</v>
      </c>
      <c r="AT16" s="555"/>
      <c r="AU16" s="95"/>
      <c r="AV16" s="44" t="s">
        <v>13</v>
      </c>
      <c r="AW16" s="404"/>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4"/>
    </row>
    <row r="18" spans="2:49" ht="24.75" customHeight="1" thickBot="1">
      <c r="K18" s="56"/>
      <c r="L18" s="53"/>
      <c r="M18" s="581"/>
      <c r="N18" s="56"/>
      <c r="P18" s="561"/>
      <c r="Q18" s="579"/>
      <c r="R18" s="579"/>
      <c r="S18" s="579"/>
      <c r="T18" s="52" t="s">
        <v>14</v>
      </c>
      <c r="U18"/>
      <c r="V18" s="247"/>
      <c r="W18"/>
      <c r="X18" s="193"/>
      <c r="Y18" s="575">
        <f>+ROUND(AH9,1)+ROUND(AH12,1)+ROUND(AH15,1)+AH18</f>
        <v>0</v>
      </c>
      <c r="Z18" s="576"/>
      <c r="AA18" s="576"/>
      <c r="AB18" s="52" t="s">
        <v>4</v>
      </c>
      <c r="AC18" s="191"/>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4"/>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42" t="s">
        <v>437</v>
      </c>
    </row>
    <row r="20" spans="2:49" ht="27" customHeight="1" thickTop="1" thickBot="1">
      <c r="K20" s="56"/>
      <c r="L20" s="53"/>
      <c r="M20" s="581"/>
      <c r="N20" s="56"/>
      <c r="P20" s="45" t="s">
        <v>48</v>
      </c>
      <c r="Q20" s="557" t="s">
        <v>277</v>
      </c>
      <c r="R20" s="557"/>
      <c r="S20" s="557"/>
      <c r="T20" s="558"/>
      <c r="U20" s="133"/>
      <c r="V20" s="248"/>
      <c r="W20" s="250"/>
      <c r="X20" s="251"/>
      <c r="Y20" s="136" t="s">
        <v>25</v>
      </c>
      <c r="Z20" s="557" t="s">
        <v>278</v>
      </c>
      <c r="AA20" s="557"/>
      <c r="AB20" s="558"/>
      <c r="AC20" s="53"/>
      <c r="AD20" s="53"/>
      <c r="AE20" s="581"/>
      <c r="AG20" s="53"/>
      <c r="AH20" s="53"/>
      <c r="AI20" s="56"/>
      <c r="AJ20" s="53"/>
      <c r="AK20" s="53"/>
      <c r="AL20" s="147"/>
      <c r="AM20" s="56"/>
      <c r="AN20" s="255"/>
      <c r="AO20" s="636" t="s">
        <v>254</v>
      </c>
      <c r="AP20" s="584"/>
      <c r="AQ20" s="190"/>
      <c r="AR20" s="53"/>
      <c r="AS20" s="58"/>
      <c r="AT20" s="58"/>
      <c r="AW20" s="643"/>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3"/>
      <c r="V21" s="133"/>
      <c r="W21" s="133"/>
      <c r="X21" s="133"/>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4"/>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4"/>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34</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4"/>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179</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4"/>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4"/>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640" t="s">
        <v>224</v>
      </c>
      <c r="C29" s="641"/>
      <c r="D29" s="629">
        <v>0</v>
      </c>
      <c r="E29" s="629"/>
      <c r="F29" s="629"/>
      <c r="G29" s="194" t="s">
        <v>198</v>
      </c>
      <c r="H29" s="607">
        <f>+AL27</f>
        <v>0</v>
      </c>
      <c r="I29" s="608"/>
      <c r="J29" s="194" t="s">
        <v>198</v>
      </c>
      <c r="M29" s="581"/>
      <c r="P29" s="56"/>
      <c r="Q29" s="144"/>
      <c r="R29" s="51" t="s">
        <v>182</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4"/>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4"/>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4"/>
    </row>
    <row r="32" spans="2:49" ht="27" customHeight="1" thickTop="1" thickBot="1">
      <c r="B32" s="640" t="s">
        <v>428</v>
      </c>
      <c r="C32" s="641"/>
      <c r="D32" s="629">
        <v>0</v>
      </c>
      <c r="E32" s="629"/>
      <c r="F32" s="629"/>
      <c r="G32" s="194" t="s">
        <v>198</v>
      </c>
      <c r="H32" s="607">
        <f>+AS27</f>
        <v>0</v>
      </c>
      <c r="I32" s="608"/>
      <c r="J32" s="194" t="s">
        <v>198</v>
      </c>
      <c r="M32" s="581"/>
      <c r="P32" s="56"/>
      <c r="Q32" s="144"/>
      <c r="R32" s="51" t="s">
        <v>184</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4"/>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4"/>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宮本土木株式会社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220</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宮本土木株式会社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221</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64"/>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topLeftCell="A29" zoomScale="93" zoomScaleNormal="93" workbookViewId="0">
      <selection activeCell="E52" sqref="E52:F52"/>
    </sheetView>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728" t="s">
        <v>273</v>
      </c>
      <c r="C3" s="728"/>
      <c r="D3" s="728"/>
      <c r="E3" s="728"/>
      <c r="F3" s="728"/>
      <c r="G3" s="110"/>
      <c r="H3" s="110"/>
      <c r="I3" s="110"/>
      <c r="J3" s="110"/>
      <c r="K3" s="110"/>
      <c r="Y3"/>
      <c r="Z3"/>
      <c r="AA3" s="111"/>
    </row>
    <row r="4" spans="2:27" ht="14.1" customHeight="1">
      <c r="B4" s="728"/>
      <c r="C4" s="728"/>
      <c r="D4" s="728"/>
      <c r="E4" s="728"/>
      <c r="F4" s="728"/>
      <c r="G4" s="110"/>
      <c r="H4" s="110"/>
      <c r="I4" s="110"/>
      <c r="J4" s="110"/>
      <c r="K4" s="110"/>
      <c r="Y4" s="732" t="s">
        <v>327</v>
      </c>
      <c r="Z4" s="112" t="s">
        <v>112</v>
      </c>
      <c r="AA4" s="113" t="s">
        <v>113</v>
      </c>
    </row>
    <row r="5" spans="2:27" ht="14.1" customHeight="1" thickBot="1">
      <c r="C5" s="110"/>
      <c r="D5" s="110"/>
      <c r="E5" s="110"/>
      <c r="F5" s="110"/>
      <c r="G5" s="110"/>
      <c r="H5" s="110"/>
      <c r="I5" s="110"/>
      <c r="J5" s="110"/>
      <c r="K5" s="110"/>
      <c r="Y5" s="733"/>
      <c r="Z5" s="114" t="str">
        <f>+表紙!N28</f>
        <v>○</v>
      </c>
      <c r="AA5" s="114" t="str">
        <f>+表紙!O28</f>
        <v>　</v>
      </c>
    </row>
    <row r="6" spans="2:27" ht="15" customHeight="1" thickBot="1">
      <c r="B6" s="165" t="s">
        <v>99</v>
      </c>
      <c r="C6" s="165"/>
      <c r="D6" s="165"/>
      <c r="E6" s="165"/>
      <c r="F6" s="165"/>
      <c r="G6" s="165"/>
      <c r="H6" s="165"/>
      <c r="I6" s="165"/>
      <c r="J6" s="165"/>
      <c r="K6" s="165"/>
      <c r="L6" s="87"/>
      <c r="M6" s="729"/>
      <c r="N6" s="729"/>
      <c r="O6" s="87" t="s">
        <v>97</v>
      </c>
      <c r="P6" s="734" t="str">
        <f>+表紙!F47</f>
        <v>宮本土木株式会社</v>
      </c>
      <c r="Q6" s="734"/>
      <c r="R6" s="734"/>
      <c r="S6" s="734"/>
      <c r="T6" s="734"/>
      <c r="U6" s="734"/>
      <c r="V6" s="729"/>
      <c r="W6" s="729"/>
      <c r="X6" s="729"/>
      <c r="Y6" s="729"/>
      <c r="Z6" s="729"/>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730" t="s">
        <v>232</v>
      </c>
      <c r="D9" s="730"/>
      <c r="E9" s="730"/>
      <c r="F9" s="731"/>
      <c r="G9" s="319">
        <f>IF(OR(ｱ.燃え殻!D24&gt;0,ｱ.燃え殻!D24&lt;0),ｱ.燃え殻!D24,IF(G$19&gt;0,"0",0))</f>
        <v>0</v>
      </c>
      <c r="H9" s="319">
        <f>IF(OR(ｲ.汚泥!D24&gt;0,ｲ.汚泥!D24&lt;0),ｲ.汚泥!D24,IF(H$19&gt;0,"0",0))</f>
        <v>4</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3</v>
      </c>
      <c r="M9" s="319">
        <f>IF(OR(ｷ.紙くず!D24&gt;0,ｷ.紙くず!D24&lt;0),ｷ.紙くず!D24,IF(M$19&gt;0,"0",0))</f>
        <v>0</v>
      </c>
      <c r="N9" s="319">
        <f>IF(OR(ｸ.木くず!D24&gt;0,ｸ.木くず!D24&lt;0),ｸ.木くず!D24,IF(N$19&gt;0,"0",0))</f>
        <v>1500</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36</v>
      </c>
      <c r="T9" s="319">
        <f>IF(OR(ｾ.ｶﾞﾗｽ･ｺﾝｸﾘ･陶磁器くず!D24&gt;0,ｾ.ｶﾞﾗｽ･ｺﾝｸﾘ･陶磁器くず!D24&lt;0),ｾ.ｶﾞﾗｽ･ｺﾝｸﾘ･陶磁器くず!D24,IF(T$19&gt;0,"0",0))</f>
        <v>0</v>
      </c>
      <c r="U9" s="319">
        <f>IF(OR(ｿ.鉱さい!D24&gt;0,ｿ.鉱さい!D24&lt;0),ｿ.鉱さい!D24,IF(U$19&gt;0,"0",0))</f>
        <v>0</v>
      </c>
      <c r="V9" s="319">
        <f>IF(OR(ﾀ.がれき類!D24&gt;0,ﾀ.がれき類!D24&lt;0),ﾀ.がれき類!D24,IF(V$19&gt;0,"0",0))</f>
        <v>5000</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0</v>
      </c>
      <c r="AA9" s="321">
        <f>IF(SUM(G9:Z9)&gt;0,SUM(G9:Z9),IF(AA$19&gt;0,"0",0))</f>
        <v>6543</v>
      </c>
    </row>
    <row r="10" spans="2:27" ht="20.45" customHeight="1">
      <c r="B10" s="169" t="s">
        <v>352</v>
      </c>
      <c r="C10" s="722" t="s">
        <v>320</v>
      </c>
      <c r="D10" s="722"/>
      <c r="E10" s="722"/>
      <c r="F10" s="723"/>
      <c r="G10" s="322">
        <f>IF(OR(ｱ.燃え殻!D25&gt;0,ｱ.燃え殻!D25&lt;0),ｱ.燃え殻!D25,IF(G$19&gt;0,"0",0))</f>
        <v>0</v>
      </c>
      <c r="H10" s="322" t="str">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f>IF(OR(ｷ.紙くず!D25&gt;0,ｷ.紙くず!D25&lt;0),ｷ.紙くず!D25,IF(M$19&gt;0,"0",0))</f>
        <v>0</v>
      </c>
      <c r="N10" s="322" t="str">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t="str">
        <f>IF(OR(ｽ.金属くず!D25&gt;0,ｽ.金属くず!D25&lt;0),ｽ.金属くず!D25,IF(S$19&gt;0,"0",0))</f>
        <v>0</v>
      </c>
      <c r="T10" s="322">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f>IF(OR(ﾄ.混合廃棄物その他!D25&gt;0,ﾄ.混合廃棄物その他!D25&lt;0),ﾄ.混合廃棄物その他!D25,IF(Z$19&gt;0,"0",0))</f>
        <v>0</v>
      </c>
      <c r="AA10" s="324" t="str">
        <f t="shared" ref="AA10:AA18" si="0">IF(SUM(G10:Z10)&gt;0,SUM(G10:Z10),IF(AA$19&gt;0,"0",0))</f>
        <v>0</v>
      </c>
    </row>
    <row r="11" spans="2:27" ht="20.45" customHeight="1">
      <c r="B11" s="169" t="s">
        <v>353</v>
      </c>
      <c r="C11" s="724" t="s">
        <v>321</v>
      </c>
      <c r="D11" s="724"/>
      <c r="E11" s="724"/>
      <c r="F11" s="705"/>
      <c r="G11" s="325">
        <f>IF(OR(ｱ.燃え殻!D26&gt;0,ｱ.燃え殻!D26&lt;0),ｱ.燃え殻!D26,IF(G$19&gt;0,"0",0))</f>
        <v>0</v>
      </c>
      <c r="H11" s="325" t="str">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f>IF(OR(ｷ.紙くず!D26&gt;0,ｷ.紙くず!D26&lt;0),ｷ.紙くず!D26,IF(M$19&gt;0,"0",0))</f>
        <v>0</v>
      </c>
      <c r="N11" s="325" t="str">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t="str">
        <f>IF(OR(ｽ.金属くず!D26&gt;0,ｽ.金属くず!D26&lt;0),ｽ.金属くず!D26,IF(S$19&gt;0,"0",0))</f>
        <v>0</v>
      </c>
      <c r="T11" s="325">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f>IF(OR(ﾄ.混合廃棄物その他!D26&gt;0,ﾄ.混合廃棄物その他!D26&lt;0),ﾄ.混合廃棄物その他!D26,IF(Z$19&gt;0,"0",0))</f>
        <v>0</v>
      </c>
      <c r="AA11" s="327" t="str">
        <f t="shared" si="0"/>
        <v>0</v>
      </c>
    </row>
    <row r="12" spans="2:27" ht="20.45" customHeight="1">
      <c r="B12" s="169">
        <v>6</v>
      </c>
      <c r="C12" s="724" t="s">
        <v>322</v>
      </c>
      <c r="D12" s="724"/>
      <c r="E12" s="724"/>
      <c r="F12" s="705"/>
      <c r="G12" s="325">
        <f>IF(OR(ｱ.燃え殻!D27&gt;0,ｱ.燃え殻!D27&lt;0),ｱ.燃え殻!D27,IF(G$19&gt;0,"0",0))</f>
        <v>0</v>
      </c>
      <c r="H12" s="325" t="str">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f>IF(OR(ｷ.紙くず!D27&gt;0,ｷ.紙くず!D27&lt;0),ｷ.紙くず!D27,IF(M$19&gt;0,"0",0))</f>
        <v>0</v>
      </c>
      <c r="N12" s="325" t="str">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t="str">
        <f>IF(OR(ｽ.金属くず!D27&gt;0,ｽ.金属くず!D27&lt;0),ｽ.金属くず!D27,IF(S$19&gt;0,"0",0))</f>
        <v>0</v>
      </c>
      <c r="T12" s="325">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f>IF(OR(ﾄ.混合廃棄物その他!D27&gt;0,ﾄ.混合廃棄物その他!D27&lt;0),ﾄ.混合廃棄物その他!D27,IF(Z$19&gt;0,"0",0))</f>
        <v>0</v>
      </c>
      <c r="AA12" s="327" t="str">
        <f t="shared" si="0"/>
        <v>0</v>
      </c>
    </row>
    <row r="13" spans="2:27" ht="20.45" customHeight="1">
      <c r="B13" s="169" t="s">
        <v>228</v>
      </c>
      <c r="C13" s="725" t="s">
        <v>323</v>
      </c>
      <c r="D13" s="726"/>
      <c r="E13" s="726"/>
      <c r="F13" s="727"/>
      <c r="G13" s="325">
        <f>IF(OR(ｱ.燃え殻!D28&gt;0,ｱ.燃え殻!D28&lt;0),ｱ.燃え殻!D28,IF(G$19&gt;0,"0",0))</f>
        <v>0</v>
      </c>
      <c r="H13" s="325" t="str">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f>IF(OR(ｷ.紙くず!D28&gt;0,ｷ.紙くず!D28&lt;0),ｷ.紙くず!D28,IF(M$19&gt;0,"0",0))</f>
        <v>0</v>
      </c>
      <c r="N13" s="325" t="str">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t="str">
        <f>IF(OR(ｽ.金属くず!D28&gt;0,ｽ.金属くず!D28&lt;0),ｽ.金属くず!D28,IF(S$19&gt;0,"0",0))</f>
        <v>0</v>
      </c>
      <c r="T13" s="325">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f>IF(OR(ﾄ.混合廃棄物その他!D28&gt;0,ﾄ.混合廃棄物その他!D28&lt;0),ﾄ.混合廃棄物その他!D28,IF(Z$19&gt;0,"0",0))</f>
        <v>0</v>
      </c>
      <c r="AA13" s="327" t="str">
        <f t="shared" si="0"/>
        <v>0</v>
      </c>
    </row>
    <row r="14" spans="2:27" ht="20.45" customHeight="1">
      <c r="B14" s="169" t="s">
        <v>229</v>
      </c>
      <c r="C14" s="724" t="s">
        <v>241</v>
      </c>
      <c r="D14" s="724"/>
      <c r="E14" s="724"/>
      <c r="F14" s="705"/>
      <c r="G14" s="325">
        <f>IF(OR(ｱ.燃え殻!D29&gt;0,ｱ.燃え殻!D29&lt;0),ｱ.燃え殻!D29,IF(G$19&gt;0,"0",0))</f>
        <v>0</v>
      </c>
      <c r="H14" s="325">
        <f>IF(OR(ｲ.汚泥!D29&gt;0,ｲ.汚泥!D29&lt;0),ｲ.汚泥!D29,IF(H$19&gt;0,"0",0))</f>
        <v>4</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3</v>
      </c>
      <c r="M14" s="325">
        <f>IF(OR(ｷ.紙くず!D29&gt;0,ｷ.紙くず!D29&lt;0),ｷ.紙くず!D29,IF(M$19&gt;0,"0",0))</f>
        <v>0</v>
      </c>
      <c r="N14" s="325">
        <f>IF(OR(ｸ.木くず!D29&gt;0,ｸ.木くず!D29&lt;0),ｸ.木くず!D29,IF(N$19&gt;0,"0",0))</f>
        <v>1500</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36</v>
      </c>
      <c r="T14" s="325">
        <f>IF(OR(ｾ.ｶﾞﾗｽ･ｺﾝｸﾘ･陶磁器くず!D29&gt;0,ｾ.ｶﾞﾗｽ･ｺﾝｸﾘ･陶磁器くず!D29&lt;0),ｾ.ｶﾞﾗｽ･ｺﾝｸﾘ･陶磁器くず!D29,IF(T$19&gt;0,"0",0))</f>
        <v>0</v>
      </c>
      <c r="U14" s="325">
        <f>IF(OR(ｿ.鉱さい!D29&gt;0,ｿ.鉱さい!D29&lt;0),ｿ.鉱さい!D29,IF(U$19&gt;0,"0",0))</f>
        <v>0</v>
      </c>
      <c r="V14" s="325">
        <f>IF(OR(ﾀ.がれき類!D29&gt;0,ﾀ.がれき類!D29&lt;0),ﾀ.がれき類!D29,IF(V$19&gt;0,"0",0))</f>
        <v>5000</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0</v>
      </c>
      <c r="AA14" s="327">
        <f t="shared" si="0"/>
        <v>6543</v>
      </c>
    </row>
    <row r="15" spans="2:27" ht="20.45" customHeight="1">
      <c r="B15" s="169" t="s">
        <v>244</v>
      </c>
      <c r="C15" s="724" t="s">
        <v>242</v>
      </c>
      <c r="D15" s="724"/>
      <c r="E15" s="724"/>
      <c r="F15" s="705"/>
      <c r="G15" s="325">
        <f>IF(OR(ｱ.燃え殻!D30&gt;0,ｱ.燃え殻!D30&lt;0),ｱ.燃え殻!D30,IF(G$19&gt;0,"0",0))</f>
        <v>0</v>
      </c>
      <c r="H15" s="325" t="str">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t="str">
        <f>IF(OR(ｶ.廃ﾌﾟﾗ類!D30&gt;0,ｶ.廃ﾌﾟﾗ類!D30&lt;0),ｶ.廃ﾌﾟﾗ類!D30,IF(L$19&gt;0,"0",0))</f>
        <v>0</v>
      </c>
      <c r="M15" s="325">
        <f>IF(OR(ｷ.紙くず!D30&gt;0,ｷ.紙くず!D30&lt;0),ｷ.紙くず!D30,IF(M$19&gt;0,"0",0))</f>
        <v>0</v>
      </c>
      <c r="N15" s="325" t="str">
        <f>IF(OR(ｸ.木くず!D30&gt;0,ｸ.木くず!D30&lt;0),ｸ.木くず!D30,IF(N$19&gt;0,"0",0))</f>
        <v>0</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t="str">
        <f>IF(OR(ｽ.金属くず!D30&gt;0,ｽ.金属くず!D30&lt;0),ｽ.金属くず!D30,IF(S$19&gt;0,"0",0))</f>
        <v>0</v>
      </c>
      <c r="T15" s="325">
        <f>IF(OR(ｾ.ｶﾞﾗｽ･ｺﾝｸﾘ･陶磁器くず!D30&gt;0,ｾ.ｶﾞﾗｽ･ｺﾝｸﾘ･陶磁器くず!D30&lt;0),ｾ.ｶﾞﾗｽ･ｺﾝｸﾘ･陶磁器くず!D30,IF(T$19&gt;0,"0",0))</f>
        <v>0</v>
      </c>
      <c r="U15" s="325">
        <f>IF(OR(ｿ.鉱さい!D30&gt;0,ｿ.鉱さい!D30&lt;0),ｿ.鉱さい!D30,IF(U$19&gt;0,"0",0))</f>
        <v>0</v>
      </c>
      <c r="V15" s="325" t="str">
        <f>IF(OR(ﾀ.がれき類!D30&gt;0,ﾀ.がれき類!D30&lt;0),ﾀ.がれき類!D30,IF(V$19&gt;0,"0",0))</f>
        <v>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0</v>
      </c>
      <c r="AA15" s="327" t="str">
        <f t="shared" si="0"/>
        <v>0</v>
      </c>
    </row>
    <row r="16" spans="2:27" ht="20.45" customHeight="1">
      <c r="B16" s="169" t="s">
        <v>245</v>
      </c>
      <c r="C16" s="724" t="s">
        <v>243</v>
      </c>
      <c r="D16" s="724"/>
      <c r="E16" s="724"/>
      <c r="F16" s="705"/>
      <c r="G16" s="325">
        <f>IF(OR(ｱ.燃え殻!D31&gt;0,ｱ.燃え殻!D31&lt;0),ｱ.燃え殻!D31,IF(G$19&gt;0,"0",0))</f>
        <v>0</v>
      </c>
      <c r="H16" s="325">
        <f>IF(OR(ｲ.汚泥!D31&gt;0,ｲ.汚泥!D31&lt;0),ｲ.汚泥!D31,IF(H$19&gt;0,"0",0))</f>
        <v>4</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3</v>
      </c>
      <c r="M16" s="325">
        <f>IF(OR(ｷ.紙くず!D31&gt;0,ｷ.紙くず!D31&lt;0),ｷ.紙くず!D31,IF(M$19&gt;0,"0",0))</f>
        <v>0</v>
      </c>
      <c r="N16" s="325">
        <f>IF(OR(ｸ.木くず!D31&gt;0,ｸ.木くず!D31&lt;0),ｸ.木くず!D31,IF(N$19&gt;0,"0",0))</f>
        <v>1500</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36</v>
      </c>
      <c r="T16" s="325">
        <f>IF(OR(ｾ.ｶﾞﾗｽ･ｺﾝｸﾘ･陶磁器くず!D31&gt;0,ｾ.ｶﾞﾗｽ･ｺﾝｸﾘ･陶磁器くず!D31&lt;0),ｾ.ｶﾞﾗｽ･ｺﾝｸﾘ･陶磁器くず!D31,IF(T$19&gt;0,"0",0))</f>
        <v>0</v>
      </c>
      <c r="U16" s="325">
        <f>IF(OR(ｿ.鉱さい!D31&gt;0,ｿ.鉱さい!D31&lt;0),ｿ.鉱さい!D31,IF(U$19&gt;0,"0",0))</f>
        <v>0</v>
      </c>
      <c r="V16" s="325">
        <f>IF(OR(ﾀ.がれき類!D31&gt;0,ﾀ.がれき類!D31&lt;0),ﾀ.がれき類!D31,IF(V$19&gt;0,"0",0))</f>
        <v>5000</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0</v>
      </c>
      <c r="AA16" s="327">
        <f t="shared" si="0"/>
        <v>6543</v>
      </c>
    </row>
    <row r="17" spans="2:27" ht="20.45" customHeight="1">
      <c r="B17" s="169"/>
      <c r="C17" s="724" t="s">
        <v>428</v>
      </c>
      <c r="D17" s="724"/>
      <c r="E17" s="724"/>
      <c r="F17" s="705"/>
      <c r="G17" s="325">
        <f>IF(OR(ｱ.燃え殻!D32&gt;0,ｱ.燃え殻!D32&lt;0),ｱ.燃え殻!D32,IF(G$19&gt;0,"0",0))</f>
        <v>0</v>
      </c>
      <c r="H17" s="325" t="str">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f>IF(OR(ｷ.紙くず!D32&gt;0,ｷ.紙くず!D32&lt;0),ｷ.紙くず!D32,IF(M$19&gt;0,"0",0))</f>
        <v>0</v>
      </c>
      <c r="N17" s="325" t="str">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t="str">
        <f>IF(OR(ｽ.金属くず!D32&gt;0,ｽ.金属くず!D32&lt;0),ｽ.金属くず!D32,IF(S$19&gt;0,"0",0))</f>
        <v>0</v>
      </c>
      <c r="T17" s="325">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f>IF(OR(ﾄ.混合廃棄物その他!D32&gt;0,ﾄ.混合廃棄物その他!D32&lt;0),ﾄ.混合廃棄物その他!D32,IF(Z$19&gt;0,"0",0))</f>
        <v>0</v>
      </c>
      <c r="AA17" s="327" t="str">
        <f t="shared" si="0"/>
        <v>0</v>
      </c>
    </row>
    <row r="18" spans="2:27" ht="20.45" customHeight="1" thickBot="1">
      <c r="B18" s="170"/>
      <c r="C18" s="197" t="s">
        <v>269</v>
      </c>
      <c r="D18" s="720" t="s">
        <v>388</v>
      </c>
      <c r="E18" s="720"/>
      <c r="F18" s="721"/>
      <c r="G18" s="328">
        <f>IF(OR(ｱ.燃え殻!D33&gt;0,ｱ.燃え殻!D33&lt;0),ｱ.燃え殻!D33,IF(G$19&gt;0,"0",0))</f>
        <v>0</v>
      </c>
      <c r="H18" s="328" t="str">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f>IF(OR(ｷ.紙くず!D33&gt;0,ｷ.紙くず!D33&lt;0),ｷ.紙くず!D33,IF(M$19&gt;0,"0",0))</f>
        <v>0</v>
      </c>
      <c r="N18" s="328" t="str">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t="str">
        <f>IF(OR(ｽ.金属くず!D33&gt;0,ｽ.金属くず!D33&lt;0),ｽ.金属くず!D33,IF(S$19&gt;0,"0",0))</f>
        <v>0</v>
      </c>
      <c r="T18" s="328">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f>IF(OR(ﾄ.混合廃棄物その他!D33&gt;0,ﾄ.混合廃棄物その他!D33&lt;0),ﾄ.混合廃棄物その他!D33,IF(Z$19&gt;0,"0",0))</f>
        <v>0</v>
      </c>
      <c r="AA18" s="330" t="str">
        <f t="shared" si="0"/>
        <v>0</v>
      </c>
    </row>
    <row r="19" spans="2:27" ht="20.45" customHeight="1" thickTop="1">
      <c r="B19" s="166"/>
      <c r="C19" s="171" t="s">
        <v>334</v>
      </c>
      <c r="D19" s="710" t="s">
        <v>335</v>
      </c>
      <c r="E19" s="710"/>
      <c r="F19" s="711"/>
      <c r="G19" s="331">
        <f t="shared" ref="G19:Z19" si="1">+G41+G25+G23+G22+G21-G20</f>
        <v>0</v>
      </c>
      <c r="H19" s="331">
        <f t="shared" si="1"/>
        <v>4.5</v>
      </c>
      <c r="I19" s="331">
        <f t="shared" si="1"/>
        <v>0</v>
      </c>
      <c r="J19" s="331">
        <f t="shared" si="1"/>
        <v>0</v>
      </c>
      <c r="K19" s="331">
        <f t="shared" si="1"/>
        <v>0</v>
      </c>
      <c r="L19" s="331">
        <f t="shared" si="1"/>
        <v>4.2</v>
      </c>
      <c r="M19" s="331">
        <f t="shared" si="1"/>
        <v>0</v>
      </c>
      <c r="N19" s="331">
        <f t="shared" si="1"/>
        <v>1200</v>
      </c>
      <c r="O19" s="331">
        <f t="shared" si="1"/>
        <v>0</v>
      </c>
      <c r="P19" s="331">
        <f t="shared" si="1"/>
        <v>0</v>
      </c>
      <c r="Q19" s="331">
        <f t="shared" si="1"/>
        <v>0</v>
      </c>
      <c r="R19" s="331">
        <f t="shared" si="1"/>
        <v>0</v>
      </c>
      <c r="S19" s="331">
        <f t="shared" si="1"/>
        <v>36</v>
      </c>
      <c r="T19" s="331">
        <f t="shared" si="1"/>
        <v>0</v>
      </c>
      <c r="U19" s="331">
        <f t="shared" si="1"/>
        <v>0</v>
      </c>
      <c r="V19" s="331">
        <f t="shared" si="1"/>
        <v>5400</v>
      </c>
      <c r="W19" s="331">
        <f t="shared" si="1"/>
        <v>0</v>
      </c>
      <c r="X19" s="331">
        <f t="shared" si="1"/>
        <v>0</v>
      </c>
      <c r="Y19" s="331">
        <f t="shared" si="1"/>
        <v>0</v>
      </c>
      <c r="Z19" s="332">
        <f t="shared" si="1"/>
        <v>0</v>
      </c>
      <c r="AA19" s="333">
        <f t="shared" ref="AA19:AA25" si="2">SUM(G19:Z19)</f>
        <v>6644.7</v>
      </c>
    </row>
    <row r="20" spans="2:27" ht="20.45" customHeight="1" thickBot="1">
      <c r="B20" s="167"/>
      <c r="C20" s="217" t="s">
        <v>233</v>
      </c>
      <c r="D20" s="712" t="s">
        <v>234</v>
      </c>
      <c r="E20" s="712"/>
      <c r="F20" s="713"/>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4" t="s">
        <v>284</v>
      </c>
      <c r="F21" s="715"/>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8" t="s">
        <v>285</v>
      </c>
      <c r="F22" s="719"/>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00" t="s">
        <v>286</v>
      </c>
      <c r="F23" s="701"/>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6" t="s">
        <v>271</v>
      </c>
      <c r="F25" s="717"/>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8" t="s">
        <v>174</v>
      </c>
      <c r="D26" s="384" t="s">
        <v>21</v>
      </c>
      <c r="E26" s="687" t="s">
        <v>288</v>
      </c>
      <c r="F26" s="688"/>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8"/>
      <c r="D27" s="172" t="s">
        <v>25</v>
      </c>
      <c r="E27" s="687" t="s">
        <v>289</v>
      </c>
      <c r="F27" s="688"/>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45" customHeight="1">
      <c r="B28" s="167"/>
      <c r="C28" s="709"/>
      <c r="D28" s="69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9"/>
      <c r="D29" s="69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9"/>
      <c r="D30" s="69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9"/>
      <c r="D31" s="69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9"/>
      <c r="D32" s="69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9"/>
      <c r="D33" s="69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9"/>
      <c r="D34" s="69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9"/>
      <c r="D35" s="123" t="s">
        <v>178</v>
      </c>
      <c r="E35" s="687" t="s">
        <v>293</v>
      </c>
      <c r="F35" s="688"/>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691" t="s">
        <v>173</v>
      </c>
      <c r="D41" s="123" t="s">
        <v>179</v>
      </c>
      <c r="E41" s="698" t="s">
        <v>236</v>
      </c>
      <c r="F41" s="699"/>
      <c r="G41" s="367">
        <f t="shared" ref="G41:Z41" si="8">+G42+G46</f>
        <v>0</v>
      </c>
      <c r="H41" s="367">
        <f t="shared" si="8"/>
        <v>4.5</v>
      </c>
      <c r="I41" s="367">
        <f t="shared" si="8"/>
        <v>0</v>
      </c>
      <c r="J41" s="367">
        <f t="shared" si="8"/>
        <v>0</v>
      </c>
      <c r="K41" s="367">
        <f t="shared" si="8"/>
        <v>0</v>
      </c>
      <c r="L41" s="367">
        <f t="shared" si="8"/>
        <v>4.2</v>
      </c>
      <c r="M41" s="367">
        <f t="shared" si="8"/>
        <v>0</v>
      </c>
      <c r="N41" s="367">
        <f t="shared" si="8"/>
        <v>1200</v>
      </c>
      <c r="O41" s="367">
        <f t="shared" si="8"/>
        <v>0</v>
      </c>
      <c r="P41" s="367">
        <f t="shared" si="8"/>
        <v>0</v>
      </c>
      <c r="Q41" s="367">
        <f t="shared" si="8"/>
        <v>0</v>
      </c>
      <c r="R41" s="367">
        <f t="shared" si="8"/>
        <v>0</v>
      </c>
      <c r="S41" s="367">
        <f t="shared" si="8"/>
        <v>36</v>
      </c>
      <c r="T41" s="367">
        <f t="shared" si="8"/>
        <v>0</v>
      </c>
      <c r="U41" s="367">
        <f t="shared" si="8"/>
        <v>0</v>
      </c>
      <c r="V41" s="367">
        <f t="shared" si="8"/>
        <v>5400</v>
      </c>
      <c r="W41" s="367">
        <f t="shared" si="8"/>
        <v>0</v>
      </c>
      <c r="X41" s="367">
        <f t="shared" si="8"/>
        <v>0</v>
      </c>
      <c r="Y41" s="367">
        <f t="shared" si="8"/>
        <v>0</v>
      </c>
      <c r="Z41" s="368">
        <f t="shared" si="8"/>
        <v>0</v>
      </c>
      <c r="AA41" s="369">
        <f t="shared" si="4"/>
        <v>6644.7</v>
      </c>
    </row>
    <row r="42" spans="2:27" ht="20.45" customHeight="1">
      <c r="B42" s="167"/>
      <c r="C42" s="691"/>
      <c r="D42" s="207"/>
      <c r="E42" s="205" t="s">
        <v>262</v>
      </c>
      <c r="F42" s="383"/>
      <c r="G42" s="358">
        <f t="shared" ref="G42:Z42" si="9">SUM(G43:G45)</f>
        <v>0</v>
      </c>
      <c r="H42" s="358">
        <f t="shared" si="9"/>
        <v>4.5</v>
      </c>
      <c r="I42" s="358">
        <f t="shared" si="9"/>
        <v>0</v>
      </c>
      <c r="J42" s="358">
        <f t="shared" si="9"/>
        <v>0</v>
      </c>
      <c r="K42" s="358">
        <f t="shared" si="9"/>
        <v>0</v>
      </c>
      <c r="L42" s="358">
        <f t="shared" si="9"/>
        <v>4.2</v>
      </c>
      <c r="M42" s="358">
        <f t="shared" si="9"/>
        <v>0</v>
      </c>
      <c r="N42" s="358">
        <f t="shared" si="9"/>
        <v>1200</v>
      </c>
      <c r="O42" s="358">
        <f t="shared" si="9"/>
        <v>0</v>
      </c>
      <c r="P42" s="358">
        <f t="shared" si="9"/>
        <v>0</v>
      </c>
      <c r="Q42" s="358">
        <f t="shared" si="9"/>
        <v>0</v>
      </c>
      <c r="R42" s="358">
        <f t="shared" si="9"/>
        <v>0</v>
      </c>
      <c r="S42" s="358">
        <f t="shared" si="9"/>
        <v>36</v>
      </c>
      <c r="T42" s="358">
        <f t="shared" si="9"/>
        <v>0</v>
      </c>
      <c r="U42" s="358">
        <f t="shared" si="9"/>
        <v>0</v>
      </c>
      <c r="V42" s="358">
        <f t="shared" si="9"/>
        <v>5400</v>
      </c>
      <c r="W42" s="358">
        <f t="shared" si="9"/>
        <v>0</v>
      </c>
      <c r="X42" s="358">
        <f t="shared" si="9"/>
        <v>0</v>
      </c>
      <c r="Y42" s="358">
        <f t="shared" si="9"/>
        <v>0</v>
      </c>
      <c r="Z42" s="359">
        <f t="shared" si="9"/>
        <v>0</v>
      </c>
      <c r="AA42" s="360">
        <f t="shared" si="4"/>
        <v>6644.7</v>
      </c>
    </row>
    <row r="43" spans="2:27" ht="20.45" customHeight="1">
      <c r="B43" s="167"/>
      <c r="C43" s="691"/>
      <c r="D43" s="208"/>
      <c r="E43" s="203"/>
      <c r="F43" s="201" t="s">
        <v>235</v>
      </c>
      <c r="G43" s="361">
        <f>+ｱ.燃え殻!$AA$28</f>
        <v>0</v>
      </c>
      <c r="H43" s="361">
        <f>+ｲ.汚泥!$AA$28</f>
        <v>4.5</v>
      </c>
      <c r="I43" s="361">
        <f>+ｳ.廃油!$AA$28</f>
        <v>0</v>
      </c>
      <c r="J43" s="361">
        <f>+ｴ.廃酸!$AA$28</f>
        <v>0</v>
      </c>
      <c r="K43" s="361">
        <f>+ｵ.廃ｱﾙｶﾘ!$AA$28</f>
        <v>0</v>
      </c>
      <c r="L43" s="361">
        <f>+ｶ.廃ﾌﾟﾗ類!$AA$28</f>
        <v>4.2</v>
      </c>
      <c r="M43" s="361">
        <f>+ｷ.紙くず!$AA$28</f>
        <v>0</v>
      </c>
      <c r="N43" s="361">
        <f>+ｸ.木くず!$AA$28</f>
        <v>1200</v>
      </c>
      <c r="O43" s="361">
        <f>+ｹ.繊維くず!$AA$28</f>
        <v>0</v>
      </c>
      <c r="P43" s="361">
        <f>+ｺ.動植物性残さ!$AA$28</f>
        <v>0</v>
      </c>
      <c r="Q43" s="361">
        <f>+ｻ.動物系固形不要物!$AA$28</f>
        <v>0</v>
      </c>
      <c r="R43" s="361">
        <f>+ｼ.ｺﾞﾑくず!$AA$28</f>
        <v>0</v>
      </c>
      <c r="S43" s="361">
        <f>+ｽ.金属くず!$AA$28</f>
        <v>36</v>
      </c>
      <c r="T43" s="361">
        <f>+ｾ.ｶﾞﾗｽ･ｺﾝｸﾘ･陶磁器くず!$AA$28</f>
        <v>0</v>
      </c>
      <c r="U43" s="361">
        <f>+ｿ.鉱さい!$AA$28</f>
        <v>0</v>
      </c>
      <c r="V43" s="361">
        <f>+ﾀ.がれき類!$AA$28</f>
        <v>5400</v>
      </c>
      <c r="W43" s="361">
        <f>+ﾁ.動物のふん尿!$AA$28</f>
        <v>0</v>
      </c>
      <c r="X43" s="361">
        <f>+ﾂ.動物の死体!$AA$28</f>
        <v>0</v>
      </c>
      <c r="Y43" s="361">
        <f>+ﾃ.ばいじん!$AA$28</f>
        <v>0</v>
      </c>
      <c r="Z43" s="362">
        <f>+ﾄ.混合廃棄物その他!$AA$28</f>
        <v>0</v>
      </c>
      <c r="AA43" s="363">
        <f t="shared" si="4"/>
        <v>6644.7</v>
      </c>
    </row>
    <row r="44" spans="2:27" ht="20.45" customHeight="1">
      <c r="B44" s="167"/>
      <c r="C44" s="69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0</v>
      </c>
    </row>
    <row r="45" spans="2:27" ht="20.45" customHeight="1">
      <c r="B45" s="167"/>
      <c r="C45" s="69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69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45" customHeight="1">
      <c r="B47" s="167"/>
      <c r="C47" s="122" t="s">
        <v>237</v>
      </c>
      <c r="D47" s="696" t="s">
        <v>294</v>
      </c>
      <c r="E47" s="696"/>
      <c r="F47" s="697"/>
      <c r="G47" s="370">
        <f>+ｱ.燃え殻!$AL$27</f>
        <v>0</v>
      </c>
      <c r="H47" s="370">
        <f>+ｲ.汚泥!$AL$27</f>
        <v>4.5</v>
      </c>
      <c r="I47" s="370">
        <f>+ｳ.廃油!$AL$27</f>
        <v>0</v>
      </c>
      <c r="J47" s="370">
        <f>+ｴ.廃酸!$AL$27</f>
        <v>0</v>
      </c>
      <c r="K47" s="370">
        <f>+ｵ.廃ｱﾙｶﾘ!$AL$27</f>
        <v>0</v>
      </c>
      <c r="L47" s="370">
        <f>+ｶ.廃ﾌﾟﾗ類!$AL$27</f>
        <v>4.2</v>
      </c>
      <c r="M47" s="370">
        <f>+ｷ.紙くず!$AL$27</f>
        <v>0</v>
      </c>
      <c r="N47" s="370">
        <f>+ｸ.木くず!$AL$27</f>
        <v>1200</v>
      </c>
      <c r="O47" s="370">
        <f>+ｹ.繊維くず!$AL$27</f>
        <v>0</v>
      </c>
      <c r="P47" s="370">
        <f>+ｺ.動植物性残さ!$AL$27</f>
        <v>0</v>
      </c>
      <c r="Q47" s="370">
        <f>+ｻ.動物系固形不要物!$AL$27</f>
        <v>0</v>
      </c>
      <c r="R47" s="370">
        <f>+ｼ.ｺﾞﾑくず!$AL$27</f>
        <v>0</v>
      </c>
      <c r="S47" s="370">
        <f>+ｽ.金属くず!$AL$27</f>
        <v>36</v>
      </c>
      <c r="T47" s="370">
        <f>+ｾ.ｶﾞﾗｽ･ｺﾝｸﾘ･陶磁器くず!$AL$27</f>
        <v>0</v>
      </c>
      <c r="U47" s="370">
        <f>+ｿ.鉱さい!$AL$27</f>
        <v>0</v>
      </c>
      <c r="V47" s="370">
        <f>+ﾀ.がれき類!$AL$27</f>
        <v>5400</v>
      </c>
      <c r="W47" s="370">
        <f>+ﾁ.動物のふん尿!$AL$27</f>
        <v>0</v>
      </c>
      <c r="X47" s="370">
        <f>+ﾂ.動物の死体!$AL$27</f>
        <v>0</v>
      </c>
      <c r="Y47" s="370">
        <f>+ﾃ.ばいじん!$AL$27</f>
        <v>0</v>
      </c>
      <c r="Z47" s="371">
        <f>+ﾄ.混合廃棄物その他!$AL$27</f>
        <v>0</v>
      </c>
      <c r="AA47" s="372">
        <f t="shared" si="4"/>
        <v>6644.7</v>
      </c>
    </row>
    <row r="48" spans="2:27" ht="20.45" customHeight="1">
      <c r="B48" s="167"/>
      <c r="C48" s="173"/>
      <c r="D48" s="172" t="s">
        <v>188</v>
      </c>
      <c r="E48" s="687" t="s">
        <v>238</v>
      </c>
      <c r="F48" s="688"/>
      <c r="G48" s="373">
        <f>+ｱ.燃え殻!$AL$30</f>
        <v>0</v>
      </c>
      <c r="H48" s="373">
        <f>+ｲ.汚泥!$AL$30</f>
        <v>0</v>
      </c>
      <c r="I48" s="373">
        <f>+ｳ.廃油!$AL$30</f>
        <v>0</v>
      </c>
      <c r="J48" s="373">
        <f>+ｴ.廃酸!$AL$30</f>
        <v>0</v>
      </c>
      <c r="K48" s="373">
        <f>+ｵ.廃ｱﾙｶﾘ!$AL$30</f>
        <v>0</v>
      </c>
      <c r="L48" s="373">
        <f>+ｶ.廃ﾌﾟﾗ類!$AL$30</f>
        <v>0</v>
      </c>
      <c r="M48" s="373">
        <f>+ｷ.紙くず!$AL$30</f>
        <v>0</v>
      </c>
      <c r="N48" s="373">
        <f>+ｸ.木くず!$AL$30</f>
        <v>0</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0</v>
      </c>
      <c r="U48" s="373">
        <f>+ｿ.鉱さい!$AL$30</f>
        <v>0</v>
      </c>
      <c r="V48" s="373">
        <f>+ﾀ.がれき類!$AL$30</f>
        <v>0</v>
      </c>
      <c r="W48" s="373">
        <f>+ﾁ.動物のふん尿!$AL$30</f>
        <v>0</v>
      </c>
      <c r="X48" s="373">
        <f>+ﾂ.動物の死体!$AL$30</f>
        <v>0</v>
      </c>
      <c r="Y48" s="373">
        <f>+ﾃ.ばいじん!$AL$30</f>
        <v>0</v>
      </c>
      <c r="Z48" s="374">
        <f>+ﾄ.混合廃棄物その他!$AL$30</f>
        <v>0</v>
      </c>
      <c r="AA48" s="375">
        <f t="shared" si="4"/>
        <v>0</v>
      </c>
    </row>
    <row r="49" spans="2:27" ht="20.45" customHeight="1">
      <c r="B49" s="167"/>
      <c r="C49" s="173"/>
      <c r="D49" s="409" t="s">
        <v>190</v>
      </c>
      <c r="E49" s="700" t="s">
        <v>239</v>
      </c>
      <c r="F49" s="701"/>
      <c r="G49" s="422">
        <f>+ｱ.燃え殻!$AS$24</f>
        <v>0</v>
      </c>
      <c r="H49" s="422">
        <f>+ｲ.汚泥!$AS$24</f>
        <v>4.5</v>
      </c>
      <c r="I49" s="422">
        <f>+ｳ.廃油!$AS$24</f>
        <v>0</v>
      </c>
      <c r="J49" s="422">
        <f>+ｴ.廃酸!$AS$24</f>
        <v>0</v>
      </c>
      <c r="K49" s="422">
        <f>+ｵ.廃ｱﾙｶﾘ!$AS$24</f>
        <v>0</v>
      </c>
      <c r="L49" s="422">
        <f>+ｶ.廃ﾌﾟﾗ類!$AS$24</f>
        <v>4.2</v>
      </c>
      <c r="M49" s="422">
        <f>+ｷ.紙くず!$AS$24</f>
        <v>0</v>
      </c>
      <c r="N49" s="422">
        <f>+ｸ.木くず!$AS$24</f>
        <v>1200</v>
      </c>
      <c r="O49" s="422">
        <f>+ｹ.繊維くず!$AS$24</f>
        <v>0</v>
      </c>
      <c r="P49" s="422">
        <f>+ｺ.動植物性残さ!$AS$24</f>
        <v>0</v>
      </c>
      <c r="Q49" s="422">
        <f>+ｻ.動物系固形不要物!$AS$24</f>
        <v>0</v>
      </c>
      <c r="R49" s="422">
        <f>+ｼ.ｺﾞﾑくず!$AS$24</f>
        <v>0</v>
      </c>
      <c r="S49" s="422">
        <f>+ｽ.金属くず!$AS$24</f>
        <v>36</v>
      </c>
      <c r="T49" s="422">
        <f>+ｾ.ｶﾞﾗｽ･ｺﾝｸﾘ･陶磁器くず!$AS$24</f>
        <v>0</v>
      </c>
      <c r="U49" s="422">
        <f>+ｿ.鉱さい!$AS$24</f>
        <v>0</v>
      </c>
      <c r="V49" s="422">
        <f>+ﾀ.がれき類!$AS$24</f>
        <v>5400</v>
      </c>
      <c r="W49" s="422">
        <f>+ﾁ.動物のふん尿!$AS$24</f>
        <v>0</v>
      </c>
      <c r="X49" s="422">
        <f>+ﾂ.動物の死体!$AS$24</f>
        <v>0</v>
      </c>
      <c r="Y49" s="422">
        <f>+ﾃ.ばいじん!$AS$24</f>
        <v>0</v>
      </c>
      <c r="Z49" s="423">
        <f>+ﾄ.混合廃棄物その他!$AS$24</f>
        <v>0</v>
      </c>
      <c r="AA49" s="424">
        <f t="shared" si="4"/>
        <v>6644.7</v>
      </c>
    </row>
    <row r="50" spans="2:27" ht="20.45" customHeight="1">
      <c r="B50" s="167"/>
      <c r="C50" s="173"/>
      <c r="D50" s="410"/>
      <c r="E50" s="702" t="s">
        <v>449</v>
      </c>
      <c r="F50" s="703"/>
      <c r="G50" s="411"/>
      <c r="H50" s="411"/>
      <c r="I50" s="411"/>
      <c r="J50" s="411"/>
      <c r="K50" s="411"/>
      <c r="L50" s="376">
        <f>ｶ.廃ﾌﾟﾗ類!AU18</f>
        <v>0</v>
      </c>
      <c r="M50" s="411"/>
      <c r="N50" s="411"/>
      <c r="O50" s="411"/>
      <c r="P50" s="411"/>
      <c r="Q50" s="411"/>
      <c r="R50" s="411"/>
      <c r="S50" s="411"/>
      <c r="T50" s="411"/>
      <c r="U50" s="411"/>
      <c r="V50" s="411"/>
      <c r="W50" s="411"/>
      <c r="X50" s="411"/>
      <c r="Y50" s="411"/>
      <c r="Z50" s="433"/>
      <c r="AA50" s="377">
        <f t="shared" si="4"/>
        <v>0</v>
      </c>
    </row>
    <row r="51" spans="2:27" ht="20.45" customHeight="1">
      <c r="B51" s="167"/>
      <c r="C51" s="173"/>
      <c r="D51" s="410"/>
      <c r="E51" s="704" t="s">
        <v>450</v>
      </c>
      <c r="F51" s="705"/>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02" t="s">
        <v>451</v>
      </c>
      <c r="F52" s="703"/>
      <c r="G52" s="415"/>
      <c r="H52" s="415"/>
      <c r="I52" s="415"/>
      <c r="J52" s="415"/>
      <c r="K52" s="415"/>
      <c r="L52" s="376">
        <f>ｶ.廃ﾌﾟﾗ類!AU20</f>
        <v>4.2</v>
      </c>
      <c r="M52" s="415"/>
      <c r="N52" s="415"/>
      <c r="O52" s="415"/>
      <c r="P52" s="415"/>
      <c r="Q52" s="415"/>
      <c r="R52" s="415"/>
      <c r="S52" s="415"/>
      <c r="T52" s="415"/>
      <c r="U52" s="415"/>
      <c r="V52" s="415"/>
      <c r="W52" s="415"/>
      <c r="X52" s="415"/>
      <c r="Y52" s="415"/>
      <c r="Z52" s="433"/>
      <c r="AA52" s="377">
        <f t="shared" si="4"/>
        <v>4.2</v>
      </c>
    </row>
    <row r="53" spans="2:27" ht="20.45" customHeight="1">
      <c r="B53" s="167"/>
      <c r="C53" s="173"/>
      <c r="D53" s="216"/>
      <c r="E53" s="706" t="s">
        <v>452</v>
      </c>
      <c r="F53" s="707"/>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4"/>
        <v>0</v>
      </c>
    </row>
    <row r="54" spans="2:27" ht="20.45" customHeight="1">
      <c r="B54" s="167"/>
      <c r="C54" s="173"/>
      <c r="D54" s="410" t="s">
        <v>192</v>
      </c>
      <c r="E54" s="687" t="s">
        <v>432</v>
      </c>
      <c r="F54" s="688"/>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689" t="s">
        <v>433</v>
      </c>
      <c r="F55" s="69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8.5</v>
      </c>
      <c r="I63" s="406">
        <f t="shared" si="10"/>
        <v>0</v>
      </c>
      <c r="J63" s="406">
        <f t="shared" si="10"/>
        <v>0</v>
      </c>
      <c r="K63" s="406">
        <f t="shared" si="10"/>
        <v>0</v>
      </c>
      <c r="L63" s="406">
        <f t="shared" si="10"/>
        <v>7.2</v>
      </c>
      <c r="M63" s="406">
        <f t="shared" si="10"/>
        <v>0</v>
      </c>
      <c r="N63" s="406">
        <f t="shared" si="10"/>
        <v>2700</v>
      </c>
      <c r="O63" s="406">
        <f t="shared" si="10"/>
        <v>0</v>
      </c>
      <c r="P63" s="406">
        <f t="shared" si="10"/>
        <v>0</v>
      </c>
      <c r="Q63" s="406">
        <f t="shared" si="10"/>
        <v>0</v>
      </c>
      <c r="R63" s="406">
        <f t="shared" si="10"/>
        <v>0</v>
      </c>
      <c r="S63" s="406">
        <f t="shared" si="10"/>
        <v>72</v>
      </c>
      <c r="T63" s="406">
        <f t="shared" si="10"/>
        <v>0</v>
      </c>
      <c r="U63" s="406">
        <f t="shared" si="10"/>
        <v>0</v>
      </c>
      <c r="V63" s="406">
        <f t="shared" si="10"/>
        <v>10400</v>
      </c>
      <c r="W63" s="406">
        <f t="shared" si="10"/>
        <v>0</v>
      </c>
      <c r="X63" s="406">
        <f t="shared" si="10"/>
        <v>0</v>
      </c>
      <c r="Y63" s="406">
        <f t="shared" si="10"/>
        <v>0</v>
      </c>
      <c r="Z63" s="406">
        <f t="shared" si="10"/>
        <v>0</v>
      </c>
      <c r="AA63" s="407">
        <f>+AA9+AA19+AA20</f>
        <v>13187.7</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2"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7" zoomScaleNormal="100" zoomScaleSheetLayoutView="100" workbookViewId="0">
      <selection activeCell="Q15" sqref="Q1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525" t="s">
        <v>325</v>
      </c>
      <c r="N4" s="96" t="s">
        <v>112</v>
      </c>
      <c r="O4" s="97" t="s">
        <v>113</v>
      </c>
    </row>
    <row r="5" spans="1:16" ht="20.100000000000001" customHeight="1" thickBot="1">
      <c r="A5" s="22" t="e">
        <f>+#REF!</f>
        <v>#REF!</v>
      </c>
      <c r="C5" s="21" t="s">
        <v>295</v>
      </c>
      <c r="M5" s="733"/>
      <c r="N5" s="233" t="str">
        <f>+表紙!N28</f>
        <v>○</v>
      </c>
      <c r="O5" s="234" t="str">
        <f>+表紙!O28</f>
        <v>　</v>
      </c>
    </row>
    <row r="6" spans="1:16" ht="13.5">
      <c r="C6" s="476" t="s">
        <v>390</v>
      </c>
      <c r="D6" s="477"/>
      <c r="E6" s="477"/>
      <c r="F6" s="477"/>
      <c r="G6" s="477"/>
      <c r="H6" s="477"/>
      <c r="I6" s="477"/>
      <c r="J6" s="477"/>
      <c r="K6" s="477"/>
      <c r="L6" s="477"/>
      <c r="M6" s="477"/>
      <c r="N6" s="477"/>
      <c r="O6" s="477"/>
    </row>
    <row r="7" spans="1:16" ht="7.5" customHeight="1">
      <c r="C7" s="75"/>
      <c r="D7" s="76"/>
      <c r="E7" s="76"/>
      <c r="F7" s="76"/>
      <c r="G7" s="76"/>
      <c r="H7" s="76"/>
      <c r="I7" s="76"/>
      <c r="J7" s="76"/>
      <c r="K7" s="76"/>
      <c r="L7" s="76"/>
      <c r="M7" s="76"/>
      <c r="N7" s="76"/>
      <c r="O7" s="77"/>
    </row>
    <row r="8" spans="1:16" ht="12" customHeight="1">
      <c r="C8" s="502" t="s">
        <v>296</v>
      </c>
      <c r="D8" s="749"/>
      <c r="E8" s="749"/>
      <c r="F8" s="749"/>
      <c r="G8" s="749"/>
      <c r="H8" s="749"/>
      <c r="I8" s="749"/>
      <c r="J8" s="749"/>
      <c r="K8" s="749"/>
      <c r="L8" s="749"/>
      <c r="M8" s="749"/>
      <c r="N8" s="749"/>
      <c r="O8" s="750"/>
      <c r="P8" s="20"/>
    </row>
    <row r="9" spans="1:16" ht="12" customHeight="1">
      <c r="C9" s="751"/>
      <c r="D9" s="752"/>
      <c r="E9" s="752"/>
      <c r="F9" s="752"/>
      <c r="G9" s="752"/>
      <c r="H9" s="752"/>
      <c r="I9" s="752"/>
      <c r="J9" s="752"/>
      <c r="K9" s="752"/>
      <c r="L9" s="752"/>
      <c r="M9" s="752"/>
      <c r="N9" s="752"/>
      <c r="O9" s="753"/>
    </row>
    <row r="10" spans="1:16" ht="10.15" customHeight="1">
      <c r="C10" s="78"/>
      <c r="O10" s="79"/>
    </row>
    <row r="11" spans="1:16" ht="13.5">
      <c r="C11" s="78"/>
      <c r="L11" s="754" t="str">
        <f>+表紙!L34</f>
        <v>令和  7  年  7 月  31  日</v>
      </c>
      <c r="M11" s="755"/>
      <c r="N11" s="755"/>
      <c r="O11" s="756"/>
    </row>
    <row r="12" spans="1:16" ht="13.15" customHeight="1">
      <c r="C12" s="78"/>
      <c r="O12" s="80"/>
    </row>
    <row r="13" spans="1:16" ht="13.5">
      <c r="C13" s="757" t="str">
        <f>+表紙!C36</f>
        <v>横浜市長</v>
      </c>
      <c r="D13" s="758"/>
      <c r="E13" s="758"/>
      <c r="F13" s="758"/>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46" t="str">
        <f>+表紙!J39</f>
        <v>横浜市磯子区田中二丁目２１番１９号</v>
      </c>
      <c r="K16" s="746"/>
      <c r="L16" s="747"/>
      <c r="M16" s="747"/>
      <c r="N16" s="747"/>
      <c r="O16" s="748"/>
    </row>
    <row r="17" spans="1:15" ht="26.25" customHeight="1">
      <c r="C17" s="78"/>
      <c r="H17" s="23" t="s">
        <v>7</v>
      </c>
      <c r="I17" s="23"/>
      <c r="J17" s="746" t="str">
        <f>+表紙!J40</f>
        <v>宮本土木㈱代表取締役　宮本　賢浩</v>
      </c>
      <c r="K17" s="746"/>
      <c r="L17" s="747"/>
      <c r="M17" s="747"/>
      <c r="N17" s="747"/>
      <c r="O17" s="748"/>
    </row>
    <row r="18" spans="1:15">
      <c r="C18" s="78"/>
      <c r="J18" s="21" t="s">
        <v>8</v>
      </c>
      <c r="O18" s="79"/>
    </row>
    <row r="19" spans="1:15">
      <c r="C19" s="78"/>
      <c r="J19" s="24" t="s">
        <v>9</v>
      </c>
      <c r="K19" s="24"/>
      <c r="L19" s="759" t="str">
        <f>IF(+表紙!L42="","",+表紙!L42)</f>
        <v>045-771-5329</v>
      </c>
      <c r="M19" s="759"/>
      <c r="N19" s="759"/>
      <c r="O19" s="760"/>
    </row>
    <row r="20" spans="1:15">
      <c r="C20" s="78"/>
      <c r="J20" s="24"/>
      <c r="K20" s="24"/>
      <c r="O20" s="79"/>
    </row>
    <row r="21" spans="1:15" ht="6" customHeight="1">
      <c r="C21" s="78"/>
      <c r="O21" s="79"/>
    </row>
    <row r="22" spans="1:15" ht="30" customHeight="1">
      <c r="A22" s="22">
        <v>4</v>
      </c>
      <c r="C22" s="511" t="s">
        <v>461</v>
      </c>
      <c r="D22" s="767"/>
      <c r="E22" s="767"/>
      <c r="F22" s="767"/>
      <c r="G22" s="767"/>
      <c r="H22" s="767"/>
      <c r="I22" s="767"/>
      <c r="J22" s="767"/>
      <c r="K22" s="767"/>
      <c r="L22" s="767"/>
      <c r="M22" s="767"/>
      <c r="N22" s="767"/>
      <c r="O22" s="768"/>
    </row>
    <row r="23" spans="1:15">
      <c r="C23" s="81"/>
      <c r="D23" s="25"/>
      <c r="E23" s="25"/>
      <c r="F23" s="25"/>
      <c r="G23" s="25"/>
      <c r="H23" s="25"/>
      <c r="I23" s="25"/>
      <c r="J23" s="25"/>
      <c r="K23" s="25"/>
      <c r="L23" s="25"/>
      <c r="M23" s="25"/>
      <c r="N23" s="25"/>
      <c r="O23" s="82"/>
    </row>
    <row r="24" spans="1:15" ht="18" customHeight="1">
      <c r="C24" s="493" t="s">
        <v>10</v>
      </c>
      <c r="D24" s="530"/>
      <c r="E24" s="531"/>
      <c r="F24" s="775" t="str">
        <f>+表紙!F47</f>
        <v>宮本土木株式会社</v>
      </c>
      <c r="G24" s="776"/>
      <c r="H24" s="777"/>
      <c r="I24" s="777"/>
      <c r="J24" s="777"/>
      <c r="K24" s="777"/>
      <c r="L24" s="777"/>
      <c r="M24" s="527" t="s">
        <v>436</v>
      </c>
      <c r="N24" s="780"/>
      <c r="O24" s="781"/>
    </row>
    <row r="25" spans="1:15" ht="18" customHeight="1">
      <c r="C25" s="532"/>
      <c r="D25" s="533"/>
      <c r="E25" s="534"/>
      <c r="F25" s="778"/>
      <c r="G25" s="779"/>
      <c r="H25" s="779"/>
      <c r="I25" s="779"/>
      <c r="J25" s="779"/>
      <c r="K25" s="779"/>
      <c r="L25" s="779"/>
      <c r="M25" s="782">
        <f>表紙!M48</f>
        <v>2755</v>
      </c>
      <c r="N25" s="783"/>
      <c r="O25" s="784"/>
    </row>
    <row r="26" spans="1:15" ht="18" customHeight="1">
      <c r="C26" s="493" t="s">
        <v>11</v>
      </c>
      <c r="D26" s="494"/>
      <c r="E26" s="495"/>
      <c r="F26" s="769" t="str">
        <f>+表紙!F49</f>
        <v>横浜市磯子区田中二丁目２１番１９号</v>
      </c>
      <c r="G26" s="770"/>
      <c r="H26" s="770"/>
      <c r="I26" s="770"/>
      <c r="J26" s="770"/>
      <c r="K26" s="770"/>
      <c r="L26" s="126" t="s">
        <v>172</v>
      </c>
      <c r="M26" s="222"/>
      <c r="N26" s="773" t="str">
        <f>IF(+表紙!N49="","",+表紙!N49)</f>
        <v>045-771-5329</v>
      </c>
      <c r="O26" s="774"/>
    </row>
    <row r="27" spans="1:15" ht="18" customHeight="1">
      <c r="C27" s="496"/>
      <c r="D27" s="497"/>
      <c r="E27" s="498"/>
      <c r="F27" s="771"/>
      <c r="G27" s="772"/>
      <c r="H27" s="772"/>
      <c r="I27" s="772"/>
      <c r="J27" s="772"/>
      <c r="K27" s="772"/>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35" t="str">
        <f>+表紙!F52</f>
        <v>Ｄ－建設業</v>
      </c>
      <c r="G29" s="737"/>
      <c r="H29" s="737"/>
      <c r="I29" s="737"/>
      <c r="J29" s="30" t="s">
        <v>47</v>
      </c>
      <c r="K29" s="30"/>
      <c r="L29" s="785" t="str">
        <f>+表紙!L52</f>
        <v>とび・土工、土木、ほ装、
水道施設工事業</v>
      </c>
      <c r="M29" s="785"/>
      <c r="N29" s="744"/>
      <c r="O29" s="745"/>
    </row>
    <row r="30" spans="1:15" ht="22.5" customHeight="1">
      <c r="C30" s="295"/>
      <c r="D30" s="306" t="s">
        <v>19</v>
      </c>
      <c r="E30" s="307" t="s">
        <v>365</v>
      </c>
      <c r="F30" s="735" t="s">
        <v>366</v>
      </c>
      <c r="G30" s="444"/>
      <c r="H30" s="736"/>
      <c r="I30" s="735" t="s">
        <v>367</v>
      </c>
      <c r="J30" s="447"/>
      <c r="K30" s="457"/>
      <c r="L30" s="738">
        <f>+表紙!L53</f>
        <v>0</v>
      </c>
      <c r="M30" s="739"/>
      <c r="N30" s="308" t="s">
        <v>368</v>
      </c>
      <c r="O30" s="309"/>
    </row>
    <row r="31" spans="1:15" ht="22.5" customHeight="1">
      <c r="C31" s="295"/>
      <c r="D31" s="294"/>
      <c r="E31" s="310"/>
      <c r="F31" s="735" t="s">
        <v>369</v>
      </c>
      <c r="G31" s="444"/>
      <c r="H31" s="736"/>
      <c r="I31" s="737" t="s">
        <v>370</v>
      </c>
      <c r="J31" s="447"/>
      <c r="K31" s="447"/>
      <c r="L31" s="738">
        <f>+表紙!L54</f>
        <v>1724</v>
      </c>
      <c r="M31" s="739"/>
      <c r="N31" s="308" t="s">
        <v>368</v>
      </c>
      <c r="O31" s="309"/>
    </row>
    <row r="32" spans="1:15" ht="22.5" customHeight="1">
      <c r="C32" s="295"/>
      <c r="D32" s="450" t="s">
        <v>371</v>
      </c>
      <c r="E32" s="451"/>
      <c r="F32" s="735" t="s">
        <v>372</v>
      </c>
      <c r="G32" s="444"/>
      <c r="H32" s="736"/>
      <c r="I32" s="737" t="s">
        <v>373</v>
      </c>
      <c r="J32" s="447"/>
      <c r="K32" s="447"/>
      <c r="L32" s="738">
        <f>+表紙!L55</f>
        <v>0</v>
      </c>
      <c r="M32" s="739"/>
      <c r="N32" s="308" t="s">
        <v>374</v>
      </c>
      <c r="O32" s="309"/>
    </row>
    <row r="33" spans="3:15" ht="22.5" customHeight="1">
      <c r="C33" s="295"/>
      <c r="D33" s="450"/>
      <c r="E33" s="451"/>
      <c r="F33" s="735" t="s">
        <v>375</v>
      </c>
      <c r="G33" s="444"/>
      <c r="H33" s="736"/>
      <c r="I33" s="737" t="s">
        <v>376</v>
      </c>
      <c r="J33" s="447"/>
      <c r="K33" s="447"/>
      <c r="L33" s="738">
        <f>+表紙!L56</f>
        <v>0</v>
      </c>
      <c r="M33" s="73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40">
        <f>+表紙!F58</f>
        <v>0</v>
      </c>
      <c r="G35" s="741"/>
      <c r="H35" s="741"/>
      <c r="I35" s="741"/>
      <c r="J35" s="741"/>
      <c r="K35" s="741"/>
      <c r="L35" s="741"/>
      <c r="M35" s="741"/>
      <c r="N35" s="741"/>
      <c r="O35" s="742"/>
    </row>
    <row r="36" spans="3:15" ht="23.25" customHeight="1">
      <c r="C36" s="300"/>
      <c r="D36" s="317" t="s">
        <v>24</v>
      </c>
      <c r="E36" s="318" t="s">
        <v>378</v>
      </c>
      <c r="F36" s="743">
        <f>+表紙!F59</f>
        <v>41</v>
      </c>
      <c r="G36" s="744"/>
      <c r="H36" s="744"/>
      <c r="I36" s="744"/>
      <c r="J36" s="744"/>
      <c r="K36" s="744"/>
      <c r="L36" s="744"/>
      <c r="M36" s="744"/>
      <c r="N36" s="744"/>
      <c r="O36" s="745"/>
    </row>
    <row r="37" spans="3:15" ht="23.25" customHeight="1">
      <c r="C37" s="761" t="s">
        <v>297</v>
      </c>
      <c r="D37" s="762"/>
      <c r="E37" s="763"/>
      <c r="F37" s="764" t="str">
        <f>+表紙!F60</f>
        <v>令和 ６ 年 ４ 月 １ 日 ～ 令和 ７ 年 ３ 月 31 日（ １ 年間）</v>
      </c>
      <c r="G37" s="765"/>
      <c r="H37" s="765"/>
      <c r="I37" s="765"/>
      <c r="J37" s="765"/>
      <c r="K37" s="765"/>
      <c r="L37" s="765"/>
      <c r="M37" s="765"/>
      <c r="N37" s="765"/>
      <c r="O37" s="766"/>
    </row>
    <row r="38" spans="3:15" ht="30" customHeight="1">
      <c r="C38" s="177" t="s">
        <v>317</v>
      </c>
      <c r="D38" s="176"/>
      <c r="E38" s="178"/>
      <c r="F38" s="27"/>
      <c r="G38" s="27"/>
      <c r="H38" s="28"/>
      <c r="I38" s="28"/>
      <c r="J38" s="29"/>
      <c r="K38" s="29"/>
      <c r="L38" s="30"/>
      <c r="M38" s="30"/>
      <c r="N38" s="30"/>
      <c r="O38" s="31"/>
    </row>
    <row r="39" spans="3:15" ht="24.75" customHeight="1">
      <c r="C39" s="791"/>
      <c r="D39" s="487" t="s">
        <v>298</v>
      </c>
      <c r="E39" s="489"/>
      <c r="F39" s="489"/>
      <c r="G39" s="488"/>
      <c r="H39" s="487" t="s">
        <v>318</v>
      </c>
      <c r="I39" s="488"/>
      <c r="J39" s="487" t="s">
        <v>299</v>
      </c>
      <c r="K39" s="489"/>
      <c r="L39" s="488"/>
      <c r="M39" s="487" t="s">
        <v>319</v>
      </c>
      <c r="N39" s="489"/>
      <c r="O39" s="488"/>
    </row>
    <row r="40" spans="3:15" ht="24.75" customHeight="1">
      <c r="C40" s="792"/>
      <c r="D40" s="470" t="s">
        <v>300</v>
      </c>
      <c r="E40" s="471"/>
      <c r="F40" s="471"/>
      <c r="G40" s="472"/>
      <c r="H40" s="245">
        <f>+表紙!H63</f>
        <v>6543</v>
      </c>
      <c r="I40" s="240" t="s">
        <v>4</v>
      </c>
      <c r="J40" s="473" t="s">
        <v>324</v>
      </c>
      <c r="K40" s="474"/>
      <c r="L40" s="475"/>
      <c r="M40" s="786">
        <f>+表紙!M63</f>
        <v>6543</v>
      </c>
      <c r="N40" s="787">
        <f>+表紙!N63</f>
        <v>0</v>
      </c>
      <c r="O40" s="305" t="s">
        <v>4</v>
      </c>
    </row>
    <row r="41" spans="3:15" ht="24.75" customHeight="1">
      <c r="C41" s="792"/>
      <c r="D41" s="470" t="s">
        <v>301</v>
      </c>
      <c r="E41" s="471"/>
      <c r="F41" s="471"/>
      <c r="G41" s="472"/>
      <c r="H41" s="245" t="str">
        <f>+表紙!H64</f>
        <v>0</v>
      </c>
      <c r="I41" s="240" t="s">
        <v>4</v>
      </c>
      <c r="J41" s="473" t="s">
        <v>305</v>
      </c>
      <c r="K41" s="474"/>
      <c r="L41" s="475"/>
      <c r="M41" s="786" t="str">
        <f>+表紙!M64</f>
        <v>0</v>
      </c>
      <c r="N41" s="787">
        <f>+表紙!N64</f>
        <v>0</v>
      </c>
      <c r="O41" s="31" t="s">
        <v>4</v>
      </c>
    </row>
    <row r="42" spans="3:15" ht="24.75" customHeight="1">
      <c r="C42" s="792"/>
      <c r="D42" s="470" t="s">
        <v>302</v>
      </c>
      <c r="E42" s="471"/>
      <c r="F42" s="471"/>
      <c r="G42" s="472"/>
      <c r="H42" s="245" t="str">
        <f>+表紙!H65</f>
        <v>0</v>
      </c>
      <c r="I42" s="240" t="s">
        <v>4</v>
      </c>
      <c r="J42" s="788" t="s">
        <v>306</v>
      </c>
      <c r="K42" s="789"/>
      <c r="L42" s="790"/>
      <c r="M42" s="786">
        <f>+表紙!M65</f>
        <v>6543</v>
      </c>
      <c r="N42" s="787">
        <f>+表紙!N65</f>
        <v>0</v>
      </c>
      <c r="O42" s="180" t="s">
        <v>4</v>
      </c>
    </row>
    <row r="43" spans="3:15" ht="24.75" customHeight="1">
      <c r="C43" s="175"/>
      <c r="D43" s="470" t="s">
        <v>303</v>
      </c>
      <c r="E43" s="471"/>
      <c r="F43" s="471"/>
      <c r="G43" s="472"/>
      <c r="H43" s="245" t="str">
        <f>+表紙!H66</f>
        <v>0</v>
      </c>
      <c r="I43" s="240" t="s">
        <v>4</v>
      </c>
      <c r="J43" s="788" t="s">
        <v>387</v>
      </c>
      <c r="K43" s="789"/>
      <c r="L43" s="790"/>
      <c r="M43" s="786" t="str">
        <f>+表紙!M66</f>
        <v>0</v>
      </c>
      <c r="N43" s="787">
        <f>+表紙!N66</f>
        <v>0</v>
      </c>
      <c r="O43" s="180" t="s">
        <v>4</v>
      </c>
    </row>
    <row r="44" spans="3:15" ht="24.75" customHeight="1">
      <c r="C44" s="239"/>
      <c r="D44" s="470" t="s">
        <v>304</v>
      </c>
      <c r="E44" s="471"/>
      <c r="F44" s="471"/>
      <c r="G44" s="472"/>
      <c r="H44" s="245" t="str">
        <f>+表紙!H67</f>
        <v>0</v>
      </c>
      <c r="I44" s="240" t="s">
        <v>4</v>
      </c>
      <c r="J44" s="788" t="s">
        <v>388</v>
      </c>
      <c r="K44" s="789"/>
      <c r="L44" s="790"/>
      <c r="M44" s="786" t="str">
        <f>+表紙!M67</f>
        <v>0</v>
      </c>
      <c r="N44" s="787">
        <f>+表紙!N67</f>
        <v>0</v>
      </c>
      <c r="O44" s="180" t="s">
        <v>4</v>
      </c>
    </row>
    <row r="45" spans="3:15" ht="31.9" customHeight="1">
      <c r="C45" s="793" t="s">
        <v>15</v>
      </c>
      <c r="D45" s="794"/>
      <c r="E45" s="795"/>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76" t="s">
        <v>409</v>
      </c>
      <c r="D47" s="796"/>
      <c r="E47" s="796"/>
      <c r="F47" s="796"/>
      <c r="G47" s="796"/>
      <c r="H47" s="796"/>
      <c r="I47" s="796"/>
      <c r="J47" s="796"/>
      <c r="K47" s="796"/>
      <c r="L47" s="796"/>
      <c r="M47" s="796"/>
      <c r="N47" s="796"/>
      <c r="O47" s="796"/>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460" t="s">
        <v>442</v>
      </c>
      <c r="E50" s="460"/>
      <c r="F50" s="460"/>
      <c r="G50" s="460"/>
      <c r="H50" s="460"/>
      <c r="I50" s="460"/>
      <c r="J50" s="460"/>
      <c r="K50" s="460"/>
      <c r="L50" s="460"/>
      <c r="M50" s="460"/>
      <c r="N50" s="460"/>
      <c r="O50" s="461"/>
    </row>
    <row r="51" spans="1:15" ht="15" customHeight="1">
      <c r="C51" s="181">
        <v>2</v>
      </c>
      <c r="D51" s="460" t="s">
        <v>362</v>
      </c>
      <c r="E51" s="460"/>
      <c r="F51" s="460"/>
      <c r="G51" s="460"/>
      <c r="H51" s="460"/>
      <c r="I51" s="460"/>
      <c r="J51" s="460"/>
      <c r="K51" s="460"/>
      <c r="L51" s="460"/>
      <c r="M51" s="460"/>
      <c r="N51" s="460"/>
      <c r="O51" s="461"/>
    </row>
    <row r="52" spans="1:15" ht="15" customHeight="1">
      <c r="C52" s="181"/>
      <c r="D52" s="460" t="s">
        <v>363</v>
      </c>
      <c r="E52" s="460"/>
      <c r="F52" s="460"/>
      <c r="G52" s="460"/>
      <c r="H52" s="460"/>
      <c r="I52" s="460"/>
      <c r="J52" s="460"/>
      <c r="K52" s="460"/>
      <c r="L52" s="460"/>
      <c r="M52" s="460"/>
      <c r="N52" s="460"/>
      <c r="O52" s="461"/>
    </row>
    <row r="53" spans="1:15" ht="39" customHeight="1">
      <c r="C53" s="181"/>
      <c r="D53" s="460" t="s">
        <v>379</v>
      </c>
      <c r="E53" s="460"/>
      <c r="F53" s="460"/>
      <c r="G53" s="460"/>
      <c r="H53" s="460"/>
      <c r="I53" s="460"/>
      <c r="J53" s="460"/>
      <c r="K53" s="460"/>
      <c r="L53" s="460"/>
      <c r="M53" s="460"/>
      <c r="N53" s="460"/>
      <c r="O53" s="461"/>
    </row>
    <row r="54" spans="1:15" ht="28.15" customHeight="1">
      <c r="A54" s="21"/>
      <c r="B54" s="21"/>
      <c r="C54" s="181">
        <v>3</v>
      </c>
      <c r="D54" s="460" t="s">
        <v>443</v>
      </c>
      <c r="E54" s="460"/>
      <c r="F54" s="460"/>
      <c r="G54" s="460"/>
      <c r="H54" s="460"/>
      <c r="I54" s="460"/>
      <c r="J54" s="460"/>
      <c r="K54" s="460"/>
      <c r="L54" s="460"/>
      <c r="M54" s="460"/>
      <c r="N54" s="460"/>
      <c r="O54" s="461"/>
    </row>
    <row r="55" spans="1:15" ht="28.15" customHeight="1">
      <c r="A55" s="21"/>
      <c r="B55" s="21"/>
      <c r="C55" s="181">
        <v>4</v>
      </c>
      <c r="D55" s="460" t="s">
        <v>462</v>
      </c>
      <c r="E55" s="460"/>
      <c r="F55" s="460"/>
      <c r="G55" s="460"/>
      <c r="H55" s="460"/>
      <c r="I55" s="460"/>
      <c r="J55" s="460"/>
      <c r="K55" s="460"/>
      <c r="L55" s="460"/>
      <c r="M55" s="460"/>
      <c r="N55" s="460"/>
      <c r="O55" s="461"/>
    </row>
    <row r="56" spans="1:15" ht="15" customHeight="1">
      <c r="A56" s="21"/>
      <c r="B56" s="21"/>
      <c r="C56" s="181"/>
      <c r="D56" s="182" t="s">
        <v>391</v>
      </c>
      <c r="E56" s="460" t="s">
        <v>312</v>
      </c>
      <c r="F56" s="460"/>
      <c r="G56" s="460"/>
      <c r="H56" s="460"/>
      <c r="I56" s="460"/>
      <c r="J56" s="460"/>
      <c r="K56" s="460"/>
      <c r="L56" s="460"/>
      <c r="M56" s="460"/>
      <c r="N56" s="460"/>
      <c r="O56" s="461"/>
    </row>
    <row r="57" spans="1:15" ht="15" customHeight="1">
      <c r="A57" s="21"/>
      <c r="B57" s="21"/>
      <c r="C57" s="181"/>
      <c r="D57" s="182" t="s">
        <v>392</v>
      </c>
      <c r="E57" s="460" t="s">
        <v>393</v>
      </c>
      <c r="F57" s="460"/>
      <c r="G57" s="460"/>
      <c r="H57" s="460"/>
      <c r="I57" s="460"/>
      <c r="J57" s="460"/>
      <c r="K57" s="460"/>
      <c r="L57" s="460"/>
      <c r="M57" s="460"/>
      <c r="N57" s="460"/>
      <c r="O57" s="461"/>
    </row>
    <row r="58" spans="1:15" ht="15" customHeight="1">
      <c r="A58" s="21"/>
      <c r="B58" s="21"/>
      <c r="C58" s="181"/>
      <c r="D58" s="182" t="s">
        <v>394</v>
      </c>
      <c r="E58" s="460" t="s">
        <v>395</v>
      </c>
      <c r="F58" s="460"/>
      <c r="G58" s="460"/>
      <c r="H58" s="460"/>
      <c r="I58" s="460"/>
      <c r="J58" s="460"/>
      <c r="K58" s="460"/>
      <c r="L58" s="460"/>
      <c r="M58" s="460"/>
      <c r="N58" s="460"/>
      <c r="O58" s="461"/>
    </row>
    <row r="59" spans="1:15" ht="15" customHeight="1">
      <c r="A59" s="21"/>
      <c r="B59" s="21"/>
      <c r="C59" s="181"/>
      <c r="D59" s="182" t="s">
        <v>396</v>
      </c>
      <c r="E59" s="460" t="s">
        <v>397</v>
      </c>
      <c r="F59" s="460"/>
      <c r="G59" s="460"/>
      <c r="H59" s="460"/>
      <c r="I59" s="460"/>
      <c r="J59" s="460"/>
      <c r="K59" s="460"/>
      <c r="L59" s="460"/>
      <c r="M59" s="460"/>
      <c r="N59" s="460"/>
      <c r="O59" s="461"/>
    </row>
    <row r="60" spans="1:15" ht="15" customHeight="1">
      <c r="A60" s="21"/>
      <c r="B60" s="21"/>
      <c r="C60" s="181"/>
      <c r="D60" s="182" t="s">
        <v>398</v>
      </c>
      <c r="E60" s="460" t="s">
        <v>399</v>
      </c>
      <c r="F60" s="460"/>
      <c r="G60" s="460"/>
      <c r="H60" s="460"/>
      <c r="I60" s="460"/>
      <c r="J60" s="460"/>
      <c r="K60" s="460"/>
      <c r="L60" s="460"/>
      <c r="M60" s="460"/>
      <c r="N60" s="460"/>
      <c r="O60" s="461"/>
    </row>
    <row r="61" spans="1:15" ht="15" customHeight="1">
      <c r="A61" s="21"/>
      <c r="B61" s="21"/>
      <c r="C61" s="181"/>
      <c r="D61" s="182" t="s">
        <v>400</v>
      </c>
      <c r="E61" s="460" t="s">
        <v>313</v>
      </c>
      <c r="F61" s="460"/>
      <c r="G61" s="460"/>
      <c r="H61" s="460"/>
      <c r="I61" s="460"/>
      <c r="J61" s="460"/>
      <c r="K61" s="460"/>
      <c r="L61" s="460"/>
      <c r="M61" s="460"/>
      <c r="N61" s="460"/>
      <c r="O61" s="461"/>
    </row>
    <row r="62" spans="1:15" ht="15" customHeight="1">
      <c r="A62" s="21"/>
      <c r="B62" s="21"/>
      <c r="C62" s="181"/>
      <c r="D62" s="182" t="s">
        <v>401</v>
      </c>
      <c r="E62" s="460" t="s">
        <v>402</v>
      </c>
      <c r="F62" s="460"/>
      <c r="G62" s="460"/>
      <c r="H62" s="460"/>
      <c r="I62" s="460"/>
      <c r="J62" s="460"/>
      <c r="K62" s="460"/>
      <c r="L62" s="460"/>
      <c r="M62" s="460"/>
      <c r="N62" s="460"/>
      <c r="O62" s="461"/>
    </row>
    <row r="63" spans="1:15" ht="15" customHeight="1">
      <c r="A63" s="21"/>
      <c r="B63" s="21"/>
      <c r="C63" s="181"/>
      <c r="D63" s="182" t="s">
        <v>403</v>
      </c>
      <c r="E63" s="460" t="s">
        <v>404</v>
      </c>
      <c r="F63" s="460"/>
      <c r="G63" s="460"/>
      <c r="H63" s="460"/>
      <c r="I63" s="460"/>
      <c r="J63" s="460"/>
      <c r="K63" s="460"/>
      <c r="L63" s="460"/>
      <c r="M63" s="460"/>
      <c r="N63" s="460"/>
      <c r="O63" s="461"/>
    </row>
    <row r="64" spans="1:15" ht="15" customHeight="1">
      <c r="A64" s="21"/>
      <c r="B64" s="21"/>
      <c r="C64" s="181"/>
      <c r="D64" s="182" t="s">
        <v>405</v>
      </c>
      <c r="E64" s="460" t="s">
        <v>406</v>
      </c>
      <c r="F64" s="460"/>
      <c r="G64" s="460"/>
      <c r="H64" s="460"/>
      <c r="I64" s="460"/>
      <c r="J64" s="460"/>
      <c r="K64" s="460"/>
      <c r="L64" s="460"/>
      <c r="M64" s="460"/>
      <c r="N64" s="460"/>
      <c r="O64" s="461"/>
    </row>
    <row r="65" spans="1:15" ht="15" customHeight="1">
      <c r="A65" s="21"/>
      <c r="B65" s="21"/>
      <c r="C65" s="181"/>
      <c r="D65" s="182" t="s">
        <v>307</v>
      </c>
      <c r="E65" s="460" t="s">
        <v>314</v>
      </c>
      <c r="F65" s="460"/>
      <c r="G65" s="460"/>
      <c r="H65" s="460"/>
      <c r="I65" s="460"/>
      <c r="J65" s="460"/>
      <c r="K65" s="460"/>
      <c r="L65" s="460"/>
      <c r="M65" s="460"/>
      <c r="N65" s="460"/>
      <c r="O65" s="461"/>
    </row>
    <row r="66" spans="1:15" ht="28.15" customHeight="1">
      <c r="A66" s="21"/>
      <c r="B66" s="21"/>
      <c r="C66" s="181"/>
      <c r="D66" s="182" t="s">
        <v>308</v>
      </c>
      <c r="E66" s="460" t="s">
        <v>407</v>
      </c>
      <c r="F66" s="460"/>
      <c r="G66" s="460"/>
      <c r="H66" s="460"/>
      <c r="I66" s="460"/>
      <c r="J66" s="460"/>
      <c r="K66" s="460"/>
      <c r="L66" s="460"/>
      <c r="M66" s="460"/>
      <c r="N66" s="460"/>
      <c r="O66" s="461"/>
    </row>
    <row r="67" spans="1:15" ht="15" customHeight="1">
      <c r="A67" s="21"/>
      <c r="B67" s="21"/>
      <c r="C67" s="181"/>
      <c r="D67" s="182" t="s">
        <v>309</v>
      </c>
      <c r="E67" s="460" t="s">
        <v>315</v>
      </c>
      <c r="F67" s="460"/>
      <c r="G67" s="460"/>
      <c r="H67" s="460"/>
      <c r="I67" s="460"/>
      <c r="J67" s="460"/>
      <c r="K67" s="460"/>
      <c r="L67" s="460"/>
      <c r="M67" s="460"/>
      <c r="N67" s="460"/>
      <c r="O67" s="461"/>
    </row>
    <row r="68" spans="1:15" ht="28.15" customHeight="1">
      <c r="A68" s="21"/>
      <c r="B68" s="21"/>
      <c r="C68" s="181"/>
      <c r="D68" s="182" t="s">
        <v>310</v>
      </c>
      <c r="E68" s="460" t="s">
        <v>408</v>
      </c>
      <c r="F68" s="460"/>
      <c r="G68" s="460"/>
      <c r="H68" s="460"/>
      <c r="I68" s="460"/>
      <c r="J68" s="460"/>
      <c r="K68" s="460"/>
      <c r="L68" s="460"/>
      <c r="M68" s="460"/>
      <c r="N68" s="460"/>
      <c r="O68" s="461"/>
    </row>
    <row r="69" spans="1:15" ht="28.15" customHeight="1">
      <c r="A69" s="21"/>
      <c r="B69" s="21"/>
      <c r="C69" s="181"/>
      <c r="D69" s="182" t="s">
        <v>311</v>
      </c>
      <c r="E69" s="460" t="s">
        <v>316</v>
      </c>
      <c r="F69" s="460"/>
      <c r="G69" s="460"/>
      <c r="H69" s="460"/>
      <c r="I69" s="460"/>
      <c r="J69" s="460"/>
      <c r="K69" s="460"/>
      <c r="L69" s="460"/>
      <c r="M69" s="460"/>
      <c r="N69" s="460"/>
      <c r="O69" s="461"/>
    </row>
    <row r="70" spans="1:15" ht="28.15" customHeight="1">
      <c r="A70" s="21"/>
      <c r="B70" s="21"/>
      <c r="C70" s="181">
        <v>5</v>
      </c>
      <c r="D70" s="460" t="s">
        <v>386</v>
      </c>
      <c r="E70" s="460"/>
      <c r="F70" s="460"/>
      <c r="G70" s="460"/>
      <c r="H70" s="460"/>
      <c r="I70" s="460"/>
      <c r="J70" s="460"/>
      <c r="K70" s="460"/>
      <c r="L70" s="460"/>
      <c r="M70" s="460"/>
      <c r="N70" s="460"/>
      <c r="O70" s="461"/>
    </row>
    <row r="71" spans="1:15" ht="15" customHeight="1">
      <c r="A71" s="21"/>
      <c r="B71" s="21"/>
      <c r="C71" s="181">
        <v>6</v>
      </c>
      <c r="D71" s="460" t="s">
        <v>385</v>
      </c>
      <c r="E71" s="460"/>
      <c r="F71" s="460"/>
      <c r="G71" s="460"/>
      <c r="H71" s="460"/>
      <c r="I71" s="460"/>
      <c r="J71" s="460"/>
      <c r="K71" s="460"/>
      <c r="L71" s="460"/>
      <c r="M71" s="460"/>
      <c r="N71" s="460"/>
      <c r="O71" s="461"/>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pageSetUpPr fitToPage="1"/>
  </sheetPr>
  <dimension ref="B1:BJ76"/>
  <sheetViews>
    <sheetView showGridLines="0" topLeftCell="A15" zoomScaleNormal="100" workbookViewId="0">
      <selection activeCell="H24" sqref="H24:I24"/>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宮本土木株式会社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4.5</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4</v>
      </c>
      <c r="E24" s="629"/>
      <c r="F24" s="629"/>
      <c r="G24" s="194" t="s">
        <v>198</v>
      </c>
      <c r="H24" s="607">
        <f>+F12</f>
        <v>4.5</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4.5</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4.5</v>
      </c>
      <c r="Q27" s="612"/>
      <c r="R27" s="612"/>
      <c r="S27" s="612"/>
      <c r="T27" s="44" t="s">
        <v>38</v>
      </c>
      <c r="U27" s="64"/>
      <c r="V27" s="64"/>
      <c r="Y27" s="62" t="s">
        <v>39</v>
      </c>
      <c r="Z27" s="65"/>
      <c r="AH27" s="53"/>
      <c r="AI27" s="53"/>
      <c r="AJ27" s="53"/>
      <c r="AK27" s="53"/>
      <c r="AL27" s="575">
        <f>+AH18+P27</f>
        <v>4.5</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4.5</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4</v>
      </c>
      <c r="E29" s="629"/>
      <c r="F29" s="629"/>
      <c r="G29" s="194" t="s">
        <v>198</v>
      </c>
      <c r="H29" s="607">
        <f>+AL27</f>
        <v>4.5</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4.5</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4</v>
      </c>
      <c r="E31" s="629"/>
      <c r="F31" s="629"/>
      <c r="G31" s="194" t="s">
        <v>198</v>
      </c>
      <c r="H31" s="607">
        <f>+AS24</f>
        <v>4.5</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宮本土木株式会社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宮本土木株式会社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宮本土木株式会社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pageSetUpPr fitToPage="1"/>
  </sheetPr>
  <dimension ref="B1:BJ76"/>
  <sheetViews>
    <sheetView showGridLines="0" tabSelected="1" topLeftCell="A7" zoomScaleNormal="100" workbookViewId="0">
      <selection activeCell="AY16" sqref="AY16"/>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宮本土木株式会社</v>
      </c>
      <c r="AG5" s="656"/>
      <c r="AH5" s="656"/>
      <c r="AI5" s="656"/>
      <c r="AJ5" s="656"/>
      <c r="AK5" s="656"/>
      <c r="AL5" s="656"/>
      <c r="AM5" s="656"/>
      <c r="AN5" s="656"/>
      <c r="AO5" s="656"/>
      <c r="AP5" s="656"/>
      <c r="AQ5" s="656"/>
      <c r="AR5" s="656"/>
      <c r="AS5" s="656"/>
      <c r="AT5" s="656"/>
      <c r="AU5" s="656"/>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563" t="s">
        <v>89</v>
      </c>
      <c r="C7" s="564"/>
      <c r="D7" s="637" t="s">
        <v>207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672" t="s">
        <v>457</v>
      </c>
      <c r="AS7" s="672"/>
      <c r="AT7" s="672"/>
      <c r="AU7" s="95"/>
      <c r="AV7" s="438" t="s">
        <v>198</v>
      </c>
      <c r="AW7" s="405"/>
      <c r="AX7" s="439"/>
    </row>
    <row r="8" spans="2:50"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672" t="s">
        <v>458</v>
      </c>
      <c r="AS8" s="672"/>
      <c r="AT8" s="672"/>
      <c r="AU8" s="95"/>
      <c r="AV8" s="438" t="s">
        <v>198</v>
      </c>
      <c r="AW8" s="405"/>
    </row>
    <row r="9" spans="2:50"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672" t="s">
        <v>459</v>
      </c>
      <c r="AS9" s="672"/>
      <c r="AT9" s="672"/>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672" t="s">
        <v>460</v>
      </c>
      <c r="AS10" s="672"/>
      <c r="AT10" s="672"/>
      <c r="AU10" s="95"/>
      <c r="AV10" s="438" t="s">
        <v>198</v>
      </c>
      <c r="AW10" s="405"/>
    </row>
    <row r="11" spans="2:50"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W11" s="405"/>
    </row>
    <row r="12" spans="2:50" ht="24.75" customHeight="1" thickTop="1" thickBot="1">
      <c r="F12" s="575">
        <f>+ROUND(P12,1)+ROUND(P15,1)+ROUND(P18,1)+ROUND(P24,1)+P27-ROUND(F15,1)</f>
        <v>4.2</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s="62" t="s">
        <v>30</v>
      </c>
      <c r="AT12" s="63"/>
      <c r="AW12" s="405"/>
    </row>
    <row r="13" spans="2:50"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554" t="s">
        <v>175</v>
      </c>
      <c r="AT13" s="555"/>
      <c r="AU13" s="95"/>
      <c r="AV13" s="44" t="s">
        <v>13</v>
      </c>
      <c r="AW13" s="405"/>
    </row>
    <row r="14" spans="2:50"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554" t="s">
        <v>259</v>
      </c>
      <c r="AT14" s="555"/>
      <c r="AU14" s="95"/>
      <c r="AV14" s="44" t="s">
        <v>34</v>
      </c>
      <c r="AW14" s="405"/>
    </row>
    <row r="15" spans="2:50"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554" t="s">
        <v>177</v>
      </c>
      <c r="AT15" s="555"/>
      <c r="AU15" s="95"/>
      <c r="AV15" s="44" t="s">
        <v>26</v>
      </c>
      <c r="AW15" s="405"/>
    </row>
    <row r="16" spans="2:50"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W16" s="405"/>
    </row>
    <row r="17" spans="2:51"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R17" s="440"/>
      <c r="AS17" s="441" t="str">
        <f>IF(SUM(AU18:AU21)&gt;AS24,"下の表は、⑫の内数であるア～エの量が⑫を超えています","")</f>
        <v/>
      </c>
      <c r="AW17" s="405"/>
    </row>
    <row r="18" spans="2:51"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+ROUND(AU13,1)+ROUND(AU14,1)+ROUND(AU15,1)</f>
        <v>0</v>
      </c>
      <c r="AP18" s="44" t="s">
        <v>34</v>
      </c>
      <c r="AR18" s="672" t="s">
        <v>457</v>
      </c>
      <c r="AS18" s="672"/>
      <c r="AT18" s="672"/>
      <c r="AU18" s="95"/>
      <c r="AV18" s="438" t="s">
        <v>198</v>
      </c>
      <c r="AW18" s="405"/>
      <c r="AY18" s="439"/>
    </row>
    <row r="19" spans="2:51"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R19" s="672" t="s">
        <v>458</v>
      </c>
      <c r="AS19" s="672"/>
      <c r="AT19" s="672"/>
      <c r="AU19" s="95"/>
      <c r="AV19" s="438" t="s">
        <v>198</v>
      </c>
      <c r="AW19" s="662"/>
      <c r="AX19" s="662" t="s">
        <v>437</v>
      </c>
    </row>
    <row r="20" spans="2:51"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672" t="s">
        <v>459</v>
      </c>
      <c r="AS20" s="672"/>
      <c r="AT20" s="672"/>
      <c r="AU20" s="95">
        <v>4.2</v>
      </c>
      <c r="AV20" s="438" t="s">
        <v>198</v>
      </c>
      <c r="AW20" s="662"/>
      <c r="AX20" s="662"/>
    </row>
    <row r="21" spans="2:51"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672" t="s">
        <v>460</v>
      </c>
      <c r="AS21" s="672"/>
      <c r="AT21" s="672"/>
      <c r="AU21" s="95"/>
      <c r="AV21" s="438" t="s">
        <v>198</v>
      </c>
      <c r="AW21" s="405"/>
    </row>
    <row r="22" spans="2:51"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51" ht="27" customHeight="1" thickBot="1">
      <c r="B24" s="640" t="s">
        <v>200</v>
      </c>
      <c r="C24" s="641"/>
      <c r="D24" s="629">
        <v>3</v>
      </c>
      <c r="E24" s="629"/>
      <c r="F24" s="629"/>
      <c r="G24" s="194" t="s">
        <v>198</v>
      </c>
      <c r="H24" s="607">
        <f>+F12</f>
        <v>4.2</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+ROUND(AU13,1)+ROUND(AA28,1)</f>
        <v>4.2</v>
      </c>
      <c r="AT24" s="576"/>
      <c r="AU24" s="576"/>
      <c r="AV24" s="52" t="s">
        <v>13</v>
      </c>
      <c r="AW24" s="405"/>
    </row>
    <row r="25" spans="2:51"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51" ht="27" customHeight="1" thickBot="1">
      <c r="B27" s="640" t="s">
        <v>223</v>
      </c>
      <c r="C27" s="641"/>
      <c r="D27" s="629">
        <v>0</v>
      </c>
      <c r="E27" s="629"/>
      <c r="F27" s="629"/>
      <c r="G27" s="194" t="s">
        <v>198</v>
      </c>
      <c r="H27" s="607">
        <f>+Y21</f>
        <v>0</v>
      </c>
      <c r="I27" s="608"/>
      <c r="J27" s="194" t="s">
        <v>198</v>
      </c>
      <c r="M27" s="581"/>
      <c r="P27" s="611">
        <f>+R30+ROUND(R33,1)</f>
        <v>4.2</v>
      </c>
      <c r="Q27" s="612"/>
      <c r="R27" s="612"/>
      <c r="S27" s="612"/>
      <c r="T27" s="44" t="s">
        <v>38</v>
      </c>
      <c r="U27" s="64"/>
      <c r="V27" s="64"/>
      <c r="Y27" s="62" t="s">
        <v>39</v>
      </c>
      <c r="Z27" s="65"/>
      <c r="AH27" s="53"/>
      <c r="AI27" s="53"/>
      <c r="AJ27" s="53"/>
      <c r="AK27" s="53"/>
      <c r="AL27" s="575">
        <f>+AH18+P27</f>
        <v>4.2</v>
      </c>
      <c r="AM27" s="576"/>
      <c r="AN27" s="576"/>
      <c r="AO27" s="576"/>
      <c r="AP27" s="52" t="s">
        <v>13</v>
      </c>
      <c r="AQ27" s="267"/>
      <c r="AR27" s="128"/>
      <c r="AS27" s="561"/>
      <c r="AT27" s="562"/>
      <c r="AU27" s="562"/>
      <c r="AV27" s="52" t="s">
        <v>13</v>
      </c>
      <c r="AW27" s="405"/>
    </row>
    <row r="28" spans="2:51"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4.2</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640" t="s">
        <v>224</v>
      </c>
      <c r="C29" s="641"/>
      <c r="D29" s="629">
        <v>3</v>
      </c>
      <c r="E29" s="629"/>
      <c r="F29" s="629"/>
      <c r="G29" s="194" t="s">
        <v>198</v>
      </c>
      <c r="H29" s="607">
        <f>+AL27</f>
        <v>4.2</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51" ht="27" customHeight="1" thickBot="1">
      <c r="B30" s="640" t="s">
        <v>225</v>
      </c>
      <c r="C30" s="641"/>
      <c r="D30" s="629">
        <v>0</v>
      </c>
      <c r="E30" s="629"/>
      <c r="F30" s="629"/>
      <c r="G30" s="194" t="s">
        <v>198</v>
      </c>
      <c r="H30" s="607">
        <f>+AL30</f>
        <v>0</v>
      </c>
      <c r="I30" s="608"/>
      <c r="J30" s="194" t="s">
        <v>198</v>
      </c>
      <c r="M30" s="581"/>
      <c r="P30" s="56"/>
      <c r="R30" s="611">
        <f>+ROUND(AA28,1)+ROUND(AA29,1)+ROUND(AA30,1)</f>
        <v>4.2</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51" ht="27" customHeight="1" thickTop="1" thickBot="1">
      <c r="B31" s="640" t="s">
        <v>226</v>
      </c>
      <c r="C31" s="641"/>
      <c r="D31" s="629">
        <v>3</v>
      </c>
      <c r="E31" s="629"/>
      <c r="F31" s="629"/>
      <c r="G31" s="194" t="s">
        <v>198</v>
      </c>
      <c r="H31" s="607">
        <f>+AS24</f>
        <v>4.2</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51"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AA34" s="651"/>
      <c r="AB34" s="652"/>
      <c r="AC34" s="652"/>
      <c r="AD34" s="652"/>
      <c r="AE34" s="652"/>
      <c r="AF34" s="652"/>
      <c r="AG34" s="652"/>
      <c r="AH34" s="652"/>
      <c r="AI34" s="652"/>
      <c r="AJ34" s="652"/>
      <c r="AK34" s="652"/>
      <c r="AL34" s="652"/>
      <c r="AM34" s="652"/>
      <c r="AN34" s="652"/>
      <c r="AO34" s="655"/>
      <c r="AP34" s="188"/>
      <c r="AW34" s="405"/>
    </row>
    <row r="35" spans="2:62" ht="24.6" customHeight="1" thickBot="1">
      <c r="B35" s="667" t="s">
        <v>453</v>
      </c>
      <c r="C35" s="667"/>
      <c r="D35" s="667"/>
      <c r="E35" s="667"/>
      <c r="F35" s="667"/>
      <c r="G35" s="667"/>
      <c r="H35" s="667"/>
      <c r="I35" s="667"/>
      <c r="J35" s="667"/>
      <c r="AF35" s="64"/>
      <c r="AG35" s="64"/>
      <c r="AH35" s="64"/>
      <c r="AI35" s="64"/>
      <c r="AJ35" s="64"/>
      <c r="AK35" s="64"/>
      <c r="AL35" s="53"/>
      <c r="AM35" s="53"/>
      <c r="AN35" s="53"/>
      <c r="AO35" s="53"/>
      <c r="AP35" s="53"/>
      <c r="AQ35" s="53"/>
      <c r="AR35" s="53"/>
    </row>
    <row r="36" spans="2:62" ht="27" customHeight="1">
      <c r="B36" s="663" t="s">
        <v>454</v>
      </c>
      <c r="C36" s="664"/>
      <c r="D36" s="664"/>
      <c r="E36" s="664"/>
      <c r="F36" s="664"/>
      <c r="G36" s="664"/>
      <c r="H36" s="668">
        <f>IF(SUM(F12,F15)&gt;0,SUM(P12,P21,AH9,AS24,AS27,AS31)/SUM(F12,F15)*100,"")</f>
        <v>100</v>
      </c>
      <c r="I36" s="669"/>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5" t="s">
        <v>455</v>
      </c>
      <c r="D37" s="666"/>
      <c r="E37" s="666"/>
      <c r="F37" s="666"/>
      <c r="G37" s="666"/>
      <c r="H37" s="670">
        <f>IF(SUM(F12,F15)&gt;0,SUM(P21,AS27,AS31,AU9,AU20)/SUM(F12,F15)*100,"")</f>
        <v>100</v>
      </c>
      <c r="I37" s="671"/>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宮本土木株式会社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563" t="s">
        <v>89</v>
      </c>
      <c r="C7" s="564"/>
      <c r="D7" s="637" t="s">
        <v>208</v>
      </c>
      <c r="E7" s="638"/>
      <c r="F7" s="638"/>
      <c r="G7" s="638"/>
      <c r="H7" s="638"/>
      <c r="I7" s="639"/>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tabColor rgb="FFFFFF00"/>
    <pageSetUpPr fitToPage="1"/>
  </sheetPr>
  <dimension ref="B1:BJ76"/>
  <sheetViews>
    <sheetView showGridLines="0" zoomScaleNormal="100" workbookViewId="0">
      <selection activeCell="Z33" sqref="Z3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宮本土木株式会社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563" t="s">
        <v>89</v>
      </c>
      <c r="C7" s="564"/>
      <c r="D7" s="637" t="s">
        <v>209</v>
      </c>
      <c r="E7" s="638"/>
      <c r="F7" s="638"/>
      <c r="G7" s="638"/>
      <c r="H7" s="638"/>
      <c r="I7" s="639"/>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84"/>
      <c r="N8" s="685"/>
      <c r="O8" s="685"/>
      <c r="P8" s="685"/>
      <c r="Q8" s="685"/>
      <c r="R8" s="685"/>
      <c r="S8" s="685"/>
      <c r="T8" s="685"/>
      <c r="U8" s="685"/>
      <c r="V8" s="685"/>
      <c r="W8" s="685"/>
      <c r="X8" s="685"/>
      <c r="Y8" s="685"/>
      <c r="Z8" s="685"/>
      <c r="AA8" s="685"/>
      <c r="AB8" s="686"/>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1200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1500</v>
      </c>
      <c r="E24" s="629"/>
      <c r="F24" s="629"/>
      <c r="G24" s="194" t="s">
        <v>198</v>
      </c>
      <c r="H24" s="607">
        <f>+F12</f>
        <v>1200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1200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1200</v>
      </c>
      <c r="Q27" s="612"/>
      <c r="R27" s="612"/>
      <c r="S27" s="612"/>
      <c r="T27" s="44" t="s">
        <v>38</v>
      </c>
      <c r="U27" s="64"/>
      <c r="V27" s="64"/>
      <c r="Y27" s="62" t="s">
        <v>39</v>
      </c>
      <c r="Z27" s="65"/>
      <c r="AH27" s="53"/>
      <c r="AI27" s="53"/>
      <c r="AJ27" s="53"/>
      <c r="AK27" s="53"/>
      <c r="AL27" s="575">
        <f>+AH18+P27</f>
        <v>1200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1200</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1500</v>
      </c>
      <c r="E29" s="629"/>
      <c r="F29" s="629"/>
      <c r="G29" s="194" t="s">
        <v>198</v>
      </c>
      <c r="H29" s="607">
        <f>+AL27</f>
        <v>1200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1200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1500</v>
      </c>
      <c r="E31" s="629"/>
      <c r="F31" s="629"/>
      <c r="G31" s="194" t="s">
        <v>198</v>
      </c>
      <c r="H31" s="607">
        <f>+AS24</f>
        <v>1200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