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EF40120F-7966-4278-AA8F-0560B0A72DBB}"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<sst xmlns="http://schemas.openxmlformats.org/spreadsheetml/2006/main" count="3304" uniqueCount="472">
  <si>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</si>
  <si>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</si>
  <si>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</si>
  <si>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</si>
  <si>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</si>
  <si>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</si>
  <si>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</si>
  <si>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</si>
  <si>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</si>
  <si>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</si>
  <si>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</si>
  <si>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</si>
  <si>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</si>
  <si>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</si>
  <si>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</si>
  <si>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</si>
  <si>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</si>
  <si>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</si>
  <si>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</si>
  <si>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</si>
  <si>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</si>
  <si>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</si>
  <si>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</si>
  <si>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</si>
  <si>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</si>
  <si>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</si>
  <si>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</si>
  <si>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</si>
  <si>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</si>
  <si>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</si>
  <si>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</si>
  <si>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</si>
  <si>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</si>
  <si>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</si>
  <si>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</si>
  <si>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</si>
  <si>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</si>
  <si>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</si>
  <si>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</si>
  <si>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</si>
  <si>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</si>
  <si>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</si>
  <si>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</si>
  <si>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</si>
  <si>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</si>
  <si>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</si>
  <si>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</si>
  <si>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</si>
  <si>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</si>
  <si>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</si>
  <si>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</si>
  <si>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</si>
  <si>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</si>
  <si>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</si>
  <si>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</si>
  <si>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</si>
  <si>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</si>
  <si>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</si>
  <si>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</si>
  <si>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</si>
  <si>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</si>
  <si>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</si>
  <si>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</si>
  <si>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</si>
  <si>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</si>
  <si>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</si>
  <si>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</si>
  <si>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</si>
  <si>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</si>
  <si>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</si>
  <si>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</si>
  <si>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</si>
  <si>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</si>
  <si>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</si>
  <si>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</si>
  <si>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</si>
  <si>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</si>
  <si>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</si>
  <si>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</si>
  <si>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</si>
  <si>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</si>
  <si>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</si>
  <si>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</si>
  <si>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</si>
  <si>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</si>
  <si>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</si>
  <si>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</si>
  <si>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</si>
  <si>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</si>
  <si>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</si>
  <si>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</si>
  <si>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</si>
  <si>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</si>
  <si>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</si>
  <si>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</si>
  <si>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</si>
  <si>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</si>
  <si>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</si>
  <si>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</si>
  <si>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</si>
  <si>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</si>
  <si>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</si>
  <si>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</si>
  <si>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</si>
  <si>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</si>
  <si>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</si>
  <si>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</si>
  <si>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</si>
  <si>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</si>
  <si>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</si>
  <si>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</si>
  <si>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</si>
  <si>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</si>
  <si>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</si>
  <si>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</si>
  <si>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</si>
  <si>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</si>
  <si>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</si>
  <si>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</si>
  <si>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</si>
  <si>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</si>
  <si>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</si>
  <si>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</si>
  <si>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</si>
  <si>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</si>
  <si>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</si>
  <si>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</si>
  <si>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</si>
  <si>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</si>
  <si>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</si>
  <si>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</si>
  <si>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</si>
  <si>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</si>
  <si>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</si>
  <si>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</si>
  <si>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</si>
  <si>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</si>
  <si>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</si>
  <si>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</si>
  <si>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</si>
  <si>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</si>
  <si>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</si>
  <si>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</si>
  <si>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</si>
  <si>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</si>
  <si>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</si>
  <si>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</si>
  <si>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</si>
  <si>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</si>
  <si>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</si>
  <si>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</si>
  <si>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</si>
  <si>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</si>
  <si>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</si>
  <si>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</si>
  <si>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</si>
  <si>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</si>
  <si>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</si>
  <si>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</si>
  <si>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</si>
  <si>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</si>
  <si>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</si>
  <si>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</si>
  <si>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</si>
  <si>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</si>
  <si>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</si>
  <si>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</si>
  <si>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</si>
  <si>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</si>
  <si>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</si>
  <si>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</si>
  <si>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</si>
  <si>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</si>
  <si>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</si>
  <si>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</si>
  <si>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</si>
  <si>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</si>
  <si>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</si>
  <si>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</si>
  <si>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</si>
  <si>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</si>
  <si>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</si>
  <si>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</si>
  <si>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</si>
  <si>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</si>
  <si>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</si>
  <si>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</si>
  <si>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</si>
  <si>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</si>
  <si>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</si>
  <si>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</si>
  <si>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</si>
  <si>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</si>
  <si>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</si>
  <si>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</si>
  <si>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</si>
  <si>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</si>
  <si>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</si>
  <si>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</si>
  <si>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</si>
  <si>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</si>
  <si>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</si>
  <si>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</si>
  <si>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</si>
  <si>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</si>
  <si>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</si>
  <si>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</si>
  <si>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</si>
  <si>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</si>
  <si>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</si>
  <si>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</si>
  <si>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</si>
  <si>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</si>
  <si>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</si>
  <si>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</si>
  <si>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</si>
  <si>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</si>
  <si>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</si>
  <si>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</si>
  <si>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</si>
  <si>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</si>
  <si>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</si>
  <si>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</si>
  <si>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</si>
  <si>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</si>
  <si>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</si>
  <si>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</si>
  <si>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</si>
  <si>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</si>
  <si>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</si>
  <si>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</si>
  <si>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</si>
  <si>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</si>
  <si>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</si>
  <si>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</si>
  <si>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</si>
  <si>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</si>
  <si>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</si>
  <si>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</si>
  <si>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</si>
  <si>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</si>
  <si>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</si>
  <si>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</si>
  <si>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</si>
  <si>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</si>
  <si>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</si>
  <si>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</si>
  <si>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</si>
  <si>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</si>
  <si>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</si>
  <si>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</si>
  <si>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</si>
  <si>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</si>
  <si>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</si>
  <si>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</si>
  <si>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</si>
  <si>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</si>
  <si>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</si>
  <si>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</si>
  <si>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</si>
  <si>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</si>
  <si>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</si>
  <si>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</si>
  <si>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</si>
  <si>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</si>
  <si>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</si>
  <si>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</si>
  <si>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</si>
  <si>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</si>
  <si>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</si>
  <si>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</si>
  <si>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</si>
  <si>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</si>
  <si>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</si>
  <si>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</si>
  <si>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</si>
  <si>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</si>
  <si>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</si>
  <si>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</si>
  <si>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</si>
  <si>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</si>
  <si>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</si>
  <si>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</si>
  <si>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</si>
  <si>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</si>
  <si>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</si>
  <si>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</si>
  <si>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</si>
  <si>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</si>
  <si>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</si>
  <si>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</si>
  <si>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</si>
  <si>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</si>
  <si>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</si>
  <si>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</si>
  <si>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</si>
  <si>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</si>
  <si>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</si>
  <si>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</si>
  <si>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</si>
  <si>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</si>
  <si>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</si>
  <si>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</si>
  <si>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</si>
  <si>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</si>
  <si>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</si>
  <si>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</si>
  <si>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</si>
  <si>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</si>
  <si>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</si>
  <si>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</si>
  <si>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</si>
  <si>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</si>
  <si>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</si>
  <si>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</si>
  <si>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</si>
  <si>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</si>
  <si>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</si>
  <si>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</si>
  <si>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</si>
  <si>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</si>
  <si>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</si>
  <si>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</si>
  <si>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</si>
  <si>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</si>
  <si>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</si>
  <si>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</si>
  <si>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</si>
  <si>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</si>
  <si>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</si>
  <si>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</si>
  <si>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</si>
  <si>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</si>
  <si>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</si>
  <si>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</si>
  <si>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</si>
  <si>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</si>
  <si>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</si>
  <si>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</si>
  <si>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</si>
  <si>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</si>
  <si>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</si>
  <si>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</si>
  <si>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</si>
  <si>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</si>
  <si>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</si>
  <si>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</si>
  <si>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</si>
  <si>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</si>
  <si>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</si>
  <si>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</si>
  <si>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</si>
  <si>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</si>
  <si>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</si>
  <si>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</si>
  <si>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</si>
  <si>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</si>
  <si>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</si>
  <si>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</si>
  <si>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</si>
  <si>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</si>
  <si>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</si>
  <si>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</si>
  <si>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</si>
  <si>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</si>
  <si>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</si>
  <si>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</si>
  <si>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</si>
  <si>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</si>
  <si>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</si>
  <si>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</si>
  <si>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</si>
  <si>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</si>
  <si>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</si>
  <si>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</si>
  <si>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</si>
  <si>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</si>
  <si>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</si>
  <si>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</si>
  <si>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</si>
  <si>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</si>
  <si>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</si>
  <si>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</si>
  <si>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</si>
  <si>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</si>
  <si>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</si>
  <si>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</si>
  <si>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</si>
  <si>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</si>
  <si>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</si>
  <si>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</si>
  <si>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</si>
  <si>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</si>
  <si>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</si>
  <si>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</si>
  <si>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</si>
  <si>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</si>
  <si>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</si>
  <si>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</si>
  <si>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</si>
  <si>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</si>
  <si>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</si>
  <si>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</si>
  <si>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</si>
  <si>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</si>
  <si>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</si>
  <si>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</si>
  <si>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</si>
  <si>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</si>
  <si>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</si>
  <si>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</si>
  <si>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</si>
  <si>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</si>
  <si>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</si>
  <si>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</si>
  <si>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</si>
  <si>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</si>
  <si>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</si>
  <si>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</si>
  <si>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</si>
  <si>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</si>
  <si>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</si>
  <si>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</si>
  <si>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</si>
  <si>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</si>
  <si>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</si>
  <si>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</si>
  <si>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</si>
  <si>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</si>
  <si>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</si>
  <si>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</si>
  <si>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</si>
  <si>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</si>
  <si>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</si>
  <si>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</si>
  <si>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</si>
  <si>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</si>
  <si>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</si>
  <si>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</si>
  <si>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</si>
  <si>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</si>
  <si>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</si>
  <si>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</si>
  <si>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</si>
  <si>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</si>
  <si>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</si>
  <si>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</si>
  <si>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</si>
  <si>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</si>
  <si>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</si>
  <si>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</si>
  <si>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</si>
  <si>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</si>
  <si>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</si>
  <si>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</si>
  <si>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</si>
  <si>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</si>
  <si>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</si>
  <si>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</si>
  <si>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</si>
  <si>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</si>
  <si>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</si>
  <si>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</si>
  <si>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</si>
  <si>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7 月  31  日</t>
    <phoneticPr fontId="3"/>
  </si>
  <si>
    <t>横浜市長</t>
    <phoneticPr fontId="3"/>
  </si>
  <si>
    <t>Ｄ－建設業</t>
    <phoneticPr fontId="3"/>
  </si>
  <si>
    <t>横浜市磯子区中原2-2-6フィラコート新杉田</t>
    <phoneticPr fontId="3"/>
  </si>
  <si>
    <t>株式会社ティー・エム・サービス　代表取締役　田中耕一郎</t>
    <phoneticPr fontId="3"/>
  </si>
  <si>
    <t>045-771-6131</t>
    <phoneticPr fontId="3"/>
  </si>
  <si>
    <t>株式会社ティー・エム・サービス　</t>
    <phoneticPr fontId="3"/>
  </si>
  <si>
    <t>9 名</t>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</si>
</sst>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1" zoomScaleNormal="100" zoomScaleSheetLayoutView="100" workbookViewId="0">
      <selection activeCell="S28" sqref="S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465</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467</v>
      </c>
      <c r="K39" s="480"/>
      <c r="L39" s="481"/>
      <c r="M39" s="481"/>
      <c r="N39" s="481"/>
      <c r="O39" s="482"/>
      <c r="Q39" s="20"/>
      <c r="R39" s="20"/>
    </row>
    <row r="40" spans="1:19" ht="26.25" customHeight="1">
      <c r="C40" s="78"/>
      <c r="H40" s="23" t="s">
        <v>7</v>
      </c>
      <c r="I40" s="23"/>
      <c r="J40" s="480" t="s">
        <v>468</v>
      </c>
      <c r="K40" s="480"/>
      <c r="L40" s="481"/>
      <c r="M40" s="481"/>
      <c r="N40" s="481"/>
      <c r="O40" s="482"/>
    </row>
    <row r="41" spans="1:19">
      <c r="C41" s="78"/>
      <c r="J41" s="21" t="s">
        <v>8</v>
      </c>
      <c r="O41" s="79"/>
    </row>
    <row r="42" spans="1:19">
      <c r="C42" s="78"/>
      <c r="J42" s="24" t="s">
        <v>9</v>
      </c>
      <c r="K42" s="24"/>
      <c r="L42" s="483" t="s">
        <v>469</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470</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2753</v>
      </c>
      <c r="N48" s="507"/>
      <c r="O48" s="508"/>
    </row>
    <row r="49" spans="3:21" ht="18" customHeight="1">
      <c r="C49" s="457" t="s">
        <v>11</v>
      </c>
      <c r="D49" s="489"/>
      <c r="E49" s="490"/>
      <c r="F49" s="476" t="s">
        <v>467</v>
      </c>
      <c r="G49" s="477"/>
      <c r="H49" s="477"/>
      <c r="I49" s="477"/>
      <c r="J49" s="477"/>
      <c r="K49" s="477"/>
      <c r="L49" s="126" t="s">
        <v>172</v>
      </c>
      <c r="M49" s="386"/>
      <c r="N49" s="509" t="s">
        <v>469</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466</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130</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1100</v>
      </c>
      <c r="I63" s="240" t="s">
        <v>4</v>
      </c>
      <c r="J63" s="525" t="s">
        <v>324</v>
      </c>
      <c r="K63" s="526"/>
      <c r="L63" s="527"/>
      <c r="M63" s="523">
        <f>+別紙!AA14</f>
        <v>1100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1100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blackAndWhite="1"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1092</v>
      </c>
      <c r="E24" s="584"/>
      <c r="F24" s="584"/>
      <c r="G24" s="194" t="s">
        <v>198</v>
      </c>
      <c r="H24" s="573">
        <f>+F12</f>
        <v>1100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1100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v>
      </c>
      <c r="Q27" s="633"/>
      <c r="R27" s="633"/>
      <c r="S27" s="633"/>
      <c r="T27" s="44" t="s">
        <v>38</v>
      </c>
      <c r="U27" s="64"/>
      <c r="V27" s="64"/>
      <c r="Y27" s="62" t="s">
        <v>39</v>
      </c>
      <c r="Z27" s="65"/>
      <c r="AH27" s="53"/>
      <c r="AI27" s="53"/>
      <c r="AJ27" s="53"/>
      <c r="AK27" s="53"/>
      <c r="AL27" s="603">
        <f>+AH18+P27</f>
        <v>1100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1092</v>
      </c>
      <c r="E29" s="584"/>
      <c r="F29" s="584"/>
      <c r="G29" s="194" t="s">
        <v>198</v>
      </c>
      <c r="H29" s="573">
        <f>+AL27</f>
        <v>1100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1100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1092</v>
      </c>
      <c r="E31" s="584"/>
      <c r="F31" s="584"/>
      <c r="G31" s="194" t="s">
        <v>198</v>
      </c>
      <c r="H31" s="573">
        <f>+AS24</f>
        <v>1100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株式会社ティー・エム・サービス　</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AA14" sqref="AA1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株式会社ティー・エム・サービス　</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1092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1100</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1092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1100</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8</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1092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1100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8.5</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1100</v>
      </c>
      <c r="W19" s="331">
        <f t="shared" si="1"/>
        <v>0</v>
      </c>
      <c r="X19" s="331">
        <f t="shared" si="1"/>
        <v>0</v>
      </c>
      <c r="Y19" s="331">
        <f t="shared" si="1"/>
        <v>0</v>
      </c>
      <c r="Z19" s="332">
        <f t="shared" si="1"/>
        <v>0</v>
      </c>
      <c r="AA19" s="333">
        <f t="shared" ref="AA19:AA25" si="2">SUM(G19:Z19)</f>
        <v>1108.5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8.5</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1100</v>
      </c>
      <c r="W41" s="367">
        <f t="shared" si="8"/>
        <v>0</v>
      </c>
      <c r="X41" s="367">
        <f t="shared" si="8"/>
        <v>0</v>
      </c>
      <c r="Y41" s="367">
        <f t="shared" si="8"/>
        <v>0</v>
      </c>
      <c r="Z41" s="368">
        <f t="shared" si="8"/>
        <v>0</v>
      </c>
      <c r="AA41" s="369">
        <f t="shared" si="4"/>
        <v>1108.5</v>
      </c>
    </row>
    <row r="42" spans="2:27" ht="20.45" customHeight="1">
      <c r="B42" s="167"/>
      <c r="C42" s="721"/>
      <c r="D42" s="207"/>
      <c r="E42" s="205" t="s">
        <v>262</v>
      </c>
      <c r="F42" s="383"/>
      <c r="G42" s="358">
        <f t="shared" ref="G42:Z42" si="9">SUM(G43:G45)</f>
        <v>0</v>
      </c>
      <c r="H42" s="358">
        <f t="shared" si="9"/>
        <v>8.5</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1100</v>
      </c>
      <c r="W42" s="358">
        <f t="shared" si="9"/>
        <v>0</v>
      </c>
      <c r="X42" s="358">
        <f t="shared" si="9"/>
        <v>0</v>
      </c>
      <c r="Y42" s="358">
        <f t="shared" si="9"/>
        <v>0</v>
      </c>
      <c r="Z42" s="359">
        <f t="shared" si="9"/>
        <v>0</v>
      </c>
      <c r="AA42" s="360">
        <f t="shared" si="4"/>
        <v>1108.5</v>
      </c>
    </row>
    <row r="43" spans="2:27" ht="20.45" customHeight="1">
      <c r="B43" s="167"/>
      <c r="C43" s="721"/>
      <c r="D43" s="208"/>
      <c r="E43" s="203"/>
      <c r="F43" s="201" t="s">
        <v>235</v>
      </c>
      <c r="G43" s="361">
        <f>+ｱ.燃え殻!$AA$28</f>
        <v>0</v>
      </c>
      <c r="H43" s="361">
        <f>+ｲ.汚泥!$AA$28</f>
        <v>8.5</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1100</v>
      </c>
      <c r="W43" s="361">
        <f>+ﾁ.動物のふん尿!$AA$28</f>
        <v>0</v>
      </c>
      <c r="X43" s="361">
        <f>+ﾂ.動物の死体!$AA$28</f>
        <v>0</v>
      </c>
      <c r="Y43" s="361">
        <f>+ﾃ.ばいじん!$AA$28</f>
        <v>0</v>
      </c>
      <c r="Z43" s="362">
        <f>+ﾄ.混合廃棄物その他!$AA$28</f>
        <v>0</v>
      </c>
      <c r="AA43" s="363">
        <f t="shared" si="4"/>
        <v>1108.5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8.5</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1100</v>
      </c>
      <c r="W47" s="370">
        <f>+ﾁ.動物のふん尿!$AL$27</f>
        <v>0</v>
      </c>
      <c r="X47" s="370">
        <f>+ﾂ.動物の死体!$AL$27</f>
        <v>0</v>
      </c>
      <c r="Y47" s="370">
        <f>+ﾃ.ばいじん!$AL$27</f>
        <v>0</v>
      </c>
      <c r="Z47" s="371">
        <f>+ﾄ.混合廃棄物その他!$AL$27</f>
        <v>0</v>
      </c>
      <c r="AA47" s="372">
        <f t="shared" si="4"/>
        <v>1108.5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8.5</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1100</v>
      </c>
      <c r="W49" s="422">
        <f>+ﾁ.動物のふん尿!$AS$24</f>
        <v>0</v>
      </c>
      <c r="X49" s="422">
        <f>+ﾂ.動物の死体!$AS$24</f>
        <v>0</v>
      </c>
      <c r="Y49" s="422">
        <f>+ﾃ.ばいじん!$AS$24</f>
        <v>0</v>
      </c>
      <c r="Z49" s="423">
        <f>+ﾄ.混合廃棄物その他!$AS$24</f>
        <v>0</v>
      </c>
      <c r="AA49" s="424">
        <f t="shared" si="4"/>
        <v>1108.5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16.5</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2192</v>
      </c>
      <c r="W63" s="406">
        <f t="shared" si="10"/>
        <v>0</v>
      </c>
      <c r="X63" s="406">
        <f t="shared" si="10"/>
        <v>0</v>
      </c>
      <c r="Y63" s="406">
        <f t="shared" si="10"/>
        <v>0</v>
      </c>
      <c r="Z63" s="406">
        <f t="shared" si="10"/>
        <v>0</v>
      </c>
      <c r="AA63" s="407">
        <f>+AA9+AA19+AA20</f>
        <v>2208.5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7"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7 月  31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横浜市磯子区中原2-2-6フィラコート新杉田</v>
      </c>
      <c r="K16" s="780"/>
      <c r="L16" s="781"/>
      <c r="M16" s="781"/>
      <c r="N16" s="781"/>
      <c r="O16" s="782"/>
    </row>
    <row r="17" spans="1:15" ht="26.25" customHeight="1">
      <c r="C17" s="78"/>
      <c r="H17" s="23" t="s">
        <v>7</v>
      </c>
      <c r="I17" s="23"/>
      <c r="J17" s="780" t="str">
        <f>+表紙!J40</f>
        <v>株式会社ティー・エム・サービス　代表取締役　田中耕一郎</v>
      </c>
      <c r="K17" s="780"/>
      <c r="L17" s="781"/>
      <c r="M17" s="781"/>
      <c r="N17" s="781"/>
      <c r="O17" s="782"/>
    </row>
    <row r="18" spans="1:15">
      <c r="C18" s="78"/>
      <c r="J18" s="21" t="s">
        <v>8</v>
      </c>
      <c r="O18" s="79"/>
    </row>
    <row r="19" spans="1:15">
      <c r="C19" s="78"/>
      <c r="J19" s="24" t="s">
        <v>9</v>
      </c>
      <c r="K19" s="24"/>
      <c r="L19" s="746" t="str">
        <f>IF(+表紙!L42="","",+表紙!L42)</f>
        <v>045-771-6131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株式会社ティー・エム・サービス　</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2753</v>
      </c>
      <c r="N25" s="770"/>
      <c r="O25" s="771"/>
    </row>
    <row r="26" spans="1:15" ht="18" customHeight="1">
      <c r="C26" s="457" t="s">
        <v>11</v>
      </c>
      <c r="D26" s="489"/>
      <c r="E26" s="490"/>
      <c r="F26" s="756" t="str">
        <f>+表紙!F49</f>
        <v>横浜市磯子区中原2-2-6フィラコート新杉田</v>
      </c>
      <c r="G26" s="757"/>
      <c r="H26" s="757"/>
      <c r="I26" s="757"/>
      <c r="J26" s="757"/>
      <c r="K26" s="757"/>
      <c r="L26" s="126" t="s">
        <v>172</v>
      </c>
      <c r="M26" s="222"/>
      <c r="N26" s="760" t="str">
        <f>IF(+表紙!N49="","",+表紙!N49)</f>
        <v>045-771-6131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130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9 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1100</v>
      </c>
      <c r="I40" s="240" t="s">
        <v>4</v>
      </c>
      <c r="J40" s="525" t="s">
        <v>324</v>
      </c>
      <c r="K40" s="526"/>
      <c r="L40" s="527"/>
      <c r="M40" s="741">
        <f>+表紙!M63</f>
        <v>1100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1100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v>
      </c>
      <c r="E24" s="584"/>
      <c r="F24" s="584"/>
      <c r="G24" s="194" t="s">
        <v>198</v>
      </c>
      <c r="H24" s="573">
        <f>+F12</f>
        <v>8.5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8.5</v>
      </c>
      <c r="Q27" s="633"/>
      <c r="R27" s="633"/>
      <c r="S27" s="633"/>
      <c r="T27" s="44" t="s">
        <v>38</v>
      </c>
      <c r="U27" s="64"/>
      <c r="V27" s="64"/>
      <c r="Y27" s="62" t="s">
        <v>39</v>
      </c>
      <c r="Z27" s="65"/>
      <c r="AH27" s="53"/>
      <c r="AI27" s="53"/>
      <c r="AJ27" s="53"/>
      <c r="AK27" s="53"/>
      <c r="AL27" s="603">
        <f>+AH18+P27</f>
        <v>8.5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v>
      </c>
      <c r="E29" s="584"/>
      <c r="F29" s="584"/>
      <c r="G29" s="194" t="s">
        <v>198</v>
      </c>
      <c r="H29" s="573">
        <f>+AL27</f>
        <v>8.5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8</v>
      </c>
      <c r="E31" s="584"/>
      <c r="F31" s="584"/>
      <c r="G31" s="194" t="s">
        <v>198</v>
      </c>
      <c r="H31" s="573">
        <f>+AS24</f>
        <v>8.5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株式会社ティー・エム・サービス　</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2025-08-18T05:16:21Z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