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30A92810-7334-4909-8640-E45A8992492B}"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0370" yWindow="-120" windowWidth="29040" windowHeight="15720" tabRatio="899" firstSheet="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<sst xmlns="http://schemas.openxmlformats.org/spreadsheetml/2006/main" count="3176" uniqueCount="460">
  <si>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</si>
  <si>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</si>
  <si>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</si>
  <si>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</si>
  <si>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</si>
  <si>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</si>
  <si>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</si>
  <si>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</si>
  <si>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</si>
  <si>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</si>
  <si>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</si>
  <si>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</si>
  <si>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</si>
  <si>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</si>
  <si>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</si>
  <si>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</si>
  <si>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</si>
  <si>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</si>
  <si>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</si>
  <si>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</si>
  <si>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</si>
  <si>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</si>
  <si>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</si>
  <si>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</si>
  <si>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</si>
  <si>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</si>
  <si>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</si>
  <si>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</si>
  <si>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</si>
  <si>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</si>
  <si>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</si>
  <si>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</si>
  <si>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</si>
  <si>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</si>
  <si>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</si>
  <si>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</si>
  <si>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</si>
  <si>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</si>
  <si>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</si>
  <si>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</si>
  <si>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</si>
  <si>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</si>
  <si>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</si>
  <si>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</si>
  <si>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</si>
  <si>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</si>
  <si>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</si>
  <si>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</si>
  <si>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</si>
  <si>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</si>
  <si>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</si>
  <si>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</si>
  <si>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</si>
  <si>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</si>
  <si>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</si>
  <si>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</si>
  <si>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</si>
  <si>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</si>
  <si>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</si>
  <si>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</si>
  <si>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</si>
  <si>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</si>
  <si>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</si>
  <si>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</si>
  <si>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</si>
  <si>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</si>
  <si>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</si>
  <si>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</si>
  <si>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</si>
  <si>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</si>
  <si>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</si>
  <si>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</si>
  <si>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</si>
  <si>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</si>
  <si>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</si>
  <si>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</si>
  <si>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</si>
  <si>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</si>
  <si>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</si>
  <si>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</si>
  <si>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</si>
  <si>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</si>
  <si>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</si>
  <si>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</si>
  <si>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</si>
  <si>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</si>
  <si>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</si>
  <si>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</si>
  <si>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</si>
  <si>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</si>
  <si>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</si>
  <si>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</si>
  <si>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</si>
  <si>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</si>
  <si>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</si>
  <si>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</si>
  <si>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</si>
  <si>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</si>
  <si>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</si>
  <si>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</si>
  <si>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</si>
  <si>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</si>
  <si>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</si>
  <si>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</si>
  <si>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</si>
  <si>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</si>
  <si>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</si>
  <si>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</si>
  <si>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</si>
  <si>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</si>
  <si>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</si>
  <si>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</si>
  <si>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</si>
  <si>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</si>
  <si>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</si>
  <si>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</si>
  <si>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</si>
  <si>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</si>
  <si>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</si>
  <si>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</si>
  <si>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</si>
  <si>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</si>
  <si>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</si>
  <si>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</si>
  <si>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</si>
  <si>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</si>
  <si>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</si>
  <si>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</si>
  <si>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</si>
  <si>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</si>
  <si>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</si>
  <si>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</si>
  <si>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</si>
  <si>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</si>
  <si>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</si>
  <si>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</si>
  <si>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</si>
  <si>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</si>
  <si>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</si>
  <si>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</si>
  <si>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</si>
  <si>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</si>
  <si>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</si>
  <si>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</si>
  <si>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</si>
  <si>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</si>
  <si>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</si>
  <si>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</si>
  <si>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</si>
  <si>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</si>
  <si>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</si>
  <si>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</si>
  <si>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</si>
  <si>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</si>
  <si>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</si>
  <si>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</si>
  <si>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</si>
  <si>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</si>
  <si>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</si>
  <si>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</si>
  <si>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</si>
  <si>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</si>
  <si>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</si>
  <si>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</si>
  <si>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</si>
  <si>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</si>
  <si>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</si>
  <si>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</si>
  <si>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</si>
  <si>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</si>
  <si>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</si>
  <si>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</si>
  <si>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</si>
  <si>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</si>
  <si>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</si>
  <si>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</si>
  <si>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</si>
  <si>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</si>
  <si>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</si>
  <si>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</si>
  <si>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</si>
  <si>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</si>
  <si>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</si>
  <si>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</si>
  <si>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</si>
  <si>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</si>
  <si>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</si>
  <si>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</si>
  <si>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</si>
  <si>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</si>
  <si>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</si>
  <si>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</si>
  <si>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</si>
  <si>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</si>
  <si>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</si>
  <si>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</si>
  <si>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</si>
  <si>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</si>
  <si>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</si>
  <si>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</si>
  <si>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</si>
  <si>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</si>
  <si>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</si>
  <si>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</si>
  <si>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</si>
  <si>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</si>
  <si>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</si>
  <si>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</si>
  <si>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</si>
  <si>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</si>
  <si>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</si>
  <si>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</si>
  <si>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</si>
  <si>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</si>
  <si>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</si>
  <si>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</si>
  <si>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</si>
  <si>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</si>
  <si>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</si>
  <si>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</si>
  <si>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</si>
  <si>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</si>
  <si>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</si>
  <si>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</si>
  <si>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</si>
  <si>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</si>
  <si>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</si>
  <si>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</si>
  <si>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</si>
  <si>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</si>
  <si>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</si>
  <si>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</si>
  <si>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</si>
  <si>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</si>
  <si>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</si>
  <si>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</si>
  <si>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</si>
  <si>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</si>
  <si>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</si>
  <si>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</si>
  <si>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</si>
  <si>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</si>
  <si>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</si>
  <si>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</si>
  <si>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</si>
  <si>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</si>
  <si>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</si>
  <si>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</si>
  <si>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</si>
  <si>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</si>
  <si>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</si>
  <si>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</si>
  <si>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</si>
  <si>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</si>
  <si>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</si>
  <si>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</si>
  <si>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</si>
  <si>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</si>
  <si>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</si>
  <si>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</si>
  <si>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</si>
  <si>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</si>
  <si>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</si>
  <si>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</si>
  <si>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</si>
  <si>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</si>
  <si>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</si>
  <si>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</si>
  <si>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</si>
  <si>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</si>
  <si>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</si>
  <si>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</si>
  <si>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</si>
  <si>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</si>
  <si>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</si>
  <si>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</si>
  <si>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</si>
  <si>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</si>
  <si>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</si>
  <si>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</si>
  <si>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</si>
  <si>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</si>
  <si>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</si>
  <si>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</si>
  <si>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</si>
  <si>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</si>
  <si>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</si>
  <si>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</si>
  <si>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</si>
  <si>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</si>
  <si>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</si>
  <si>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</si>
  <si>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</si>
  <si>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</si>
  <si>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</si>
  <si>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</si>
  <si>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</si>
  <si>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</si>
  <si>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</si>
  <si>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</si>
  <si>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</si>
  <si>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</si>
  <si>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</si>
  <si>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</si>
  <si>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</si>
  <si>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</si>
  <si>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</si>
  <si>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</si>
  <si>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</si>
  <si>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</si>
  <si>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</si>
  <si>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</si>
  <si>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</si>
  <si>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</si>
  <si>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</si>
  <si>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</si>
  <si>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</si>
  <si>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</si>
  <si>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</si>
  <si>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</si>
  <si>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</si>
  <si>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</si>
  <si>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</si>
  <si>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</si>
  <si>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</si>
  <si>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</si>
  <si>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</si>
  <si>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</si>
  <si>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</si>
  <si>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</si>
  <si>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</si>
  <si>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</si>
  <si>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</si>
  <si>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</si>
  <si>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</si>
  <si>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</si>
  <si>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</si>
  <si>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</si>
  <si>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</si>
  <si>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</si>
  <si>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</si>
  <si>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</si>
  <si>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</si>
  <si>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</si>
  <si>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</si>
  <si>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</si>
  <si>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</si>
  <si>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</si>
  <si>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</si>
  <si>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</si>
  <si>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</si>
  <si>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</si>
  <si>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</si>
  <si>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</si>
  <si>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</si>
  <si>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</si>
  <si>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</si>
  <si>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</si>
  <si>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</si>
  <si>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</si>
  <si>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</si>
  <si>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</si>
  <si>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</si>
  <si>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</si>
  <si>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</si>
  <si>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</si>
  <si>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</si>
  <si>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</si>
  <si>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</si>
  <si>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</si>
  <si>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</si>
  <si>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</si>
  <si>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</si>
  <si>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</si>
  <si>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</si>
  <si>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</si>
  <si>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</si>
  <si>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</si>
  <si>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</si>
  <si>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</si>
  <si>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</si>
  <si>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</si>
  <si>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</si>
  <si>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</si>
  <si>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</si>
  <si>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</si>
  <si>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</si>
  <si>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</si>
  <si>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</si>
  <si>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</si>
  <si>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</si>
  <si>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</si>
  <si>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</si>
  <si>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</si>
  <si>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</si>
  <si>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</si>
  <si>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</si>
  <si>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</si>
  <si>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</si>
  <si>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</si>
  <si>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</si>
  <si>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</si>
  <si>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</si>
  <si>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</si>
  <si>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</si>
  <si>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</si>
  <si>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</si>
  <si>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</si>
  <si>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</si>
  <si>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</si>
  <si>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</si>
  <si>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</si>
  <si>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</si>
  <si>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</si>
  <si>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</si>
  <si>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</si>
  <si>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</si>
  <si>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</si>
  <si>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</si>
  <si>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</si>
  <si>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</si>
  <si>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</si>
  <si>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</si>
  <si>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</si>
  <si>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</si>
  <si>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</si>
  <si>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</si>
  <si>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</si>
  <si>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</si>
  <si>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</si>
  <si>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</si>
  <si>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</si>
  <si>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</si>
  <si>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</si>
  <si>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</si>
  <si>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</si>
  <si>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</si>
  <si>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</si>
  <si>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</si>
  <si>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</si>
  <si>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</si>
  <si>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</si>
  <si>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</si>
  <si>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</si>
  <si>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</si>
  <si>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</si>
  <si>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東京都江東区亀戸1-39-7</t>
    <phoneticPr fontId="3"/>
  </si>
  <si>
    <t>多田建設株式会社
代表取締役　佐藤俊也</t>
    <phoneticPr fontId="3"/>
  </si>
  <si>
    <t>03-3683-3247</t>
    <phoneticPr fontId="3"/>
  </si>
  <si>
    <t>多田建設株式会社</t>
    <phoneticPr fontId="3"/>
  </si>
  <si>
    <t>総合建設業</t>
    <phoneticPr fontId="3"/>
  </si>
  <si>
    <t>36,706百万円(令和6年度完成工事高)</t>
    <phoneticPr fontId="3"/>
  </si>
  <si>
    <t>280名（令和7年3月1日現在）</t>
    <phoneticPr fontId="3"/>
  </si>
  <si>
    <t>別添1 処理工程図のとおり</t>
    <phoneticPr fontId="3"/>
  </si>
  <si>
    <t>別添2　管理体制図のとおり</t>
    <phoneticPr fontId="3"/>
  </si>
  <si>
    <t>・発生抑制のため、工程内での取組み
・原材料や資材の効率的利用の取組み
・発生抑制のため、調達方法の工夫</t>
    <phoneticPr fontId="3"/>
  </si>
  <si>
    <t>・発生抑制のため、工程内での取組み
・原材料や資材の効率的利用の取組み
・発生抑制のため、調達方法の工夫
・発生抑制に関する教育・研修の取組み</t>
    <phoneticPr fontId="3"/>
  </si>
  <si>
    <t>・8品目：汚泥、廃プラスチック類、紙くず、木くず、ガラス・コンクリート・陶磁器くず、金属くず、がれき類、建設混合廃棄物
・分別に関する作業、分別の方法、体制の改善
・分別施設の設置状況の改善</t>
    <phoneticPr fontId="3"/>
  </si>
  <si>
    <t>・製品納入業者にあっては、梱包材や養生材を必要最小限にしてもらう。
・混合廃棄物を分別して委託量を減少する。
・再生処理を念頭に於いた分別を徹底する。
・分別ボックスを小口化する。（エコパレットを使用）
・委託業者の選定にあっては、再生利用。熱回収をおこなっている「産廃エクスパート」業者を優先させる。</t>
    <phoneticPr fontId="3"/>
  </si>
  <si>
    <t>・製品納入業者にあっては、梱包材や養生材を必要最小限にしてもらう。
・混合廃棄物を分別して委託量を減少する。
・再生処理を念頭に於いた分別を徹底する。
・分別ボックスを小口化する。（エコパレットを使用）
・委託業者の選定にあっては、再生利用。熱回収をおこなっている「産廃エクスパート」業者を優先させる。
・委託業者の中間処理場の現地調査を実施する。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</si>
</sst>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34" zoomScaleNormal="115" zoomScaleSheetLayoutView="100" workbookViewId="0">
      <selection activeCell="P35" sqref="P35:U35"/>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v>45812</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2752</v>
      </c>
      <c r="Q49" s="598"/>
      <c r="R49" s="598"/>
      <c r="S49" s="598">
        <v>2752</v>
      </c>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450</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t="s">
        <v>451</v>
      </c>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452</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8</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2461.5</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455</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2338.3999999999996</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456</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457</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457</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2461.5</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368.9</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2461.5</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458</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2338.3999999999996</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1009.8</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2338.3999999999996</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459</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5"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v>
      </c>
      <c r="P27" s="700"/>
      <c r="Q27" s="700"/>
      <c r="R27" s="700"/>
      <c r="S27" s="49" t="s">
        <v>38</v>
      </c>
      <c r="T27" s="70"/>
      <c r="U27" s="70"/>
      <c r="X27" s="68" t="s">
        <v>39</v>
      </c>
      <c r="Y27" s="71"/>
      <c r="AG27" s="58"/>
      <c r="AH27" s="58"/>
      <c r="AI27" s="58"/>
      <c r="AJ27" s="58"/>
      <c r="AK27" s="742">
        <f>+AG18+O27</f>
        <v>18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7.9</v>
      </c>
      <c r="G30" s="712"/>
      <c r="H30" s="214" t="s">
        <v>198</v>
      </c>
      <c r="L30" s="709"/>
      <c r="O30" s="61"/>
      <c r="Q30" s="699">
        <f>+ROUND(Z28,1)+ROUND(Z29,1)+ROUND(Z30,1)</f>
        <v>18</v>
      </c>
      <c r="R30" s="700"/>
      <c r="S30" s="700"/>
      <c r="T30" s="700"/>
      <c r="U30" s="49" t="s">
        <v>16</v>
      </c>
      <c r="X30" s="697" t="s">
        <v>186</v>
      </c>
      <c r="Y30" s="698"/>
      <c r="Z30" s="690"/>
      <c r="AA30" s="691"/>
      <c r="AB30" s="691"/>
      <c r="AC30" s="691"/>
      <c r="AD30" s="691"/>
      <c r="AE30" s="49" t="s">
        <v>13</v>
      </c>
      <c r="AK30" s="651">
        <v>16.2</v>
      </c>
      <c r="AL30" s="652"/>
      <c r="AM30" s="652"/>
      <c r="AN30" s="652"/>
      <c r="AO30" s="57" t="s">
        <v>13</v>
      </c>
      <c r="AR30" s="758"/>
      <c r="AS30" s="755"/>
      <c r="AT30" s="755"/>
      <c r="AU30" s="756"/>
    </row>
    <row r="31" spans="2:48" ht="27" customHeight="1" thickTop="1" thickBot="1" x14ac:dyDescent="0.2">
      <c r="B31" s="725" t="s">
        <v>375</v>
      </c>
      <c r="C31" s="676"/>
      <c r="D31" s="676"/>
      <c r="E31" s="677"/>
      <c r="F31" s="711">
        <v>19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4"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67.599999999999994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71.2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67.599999999999994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67.599999999999994</v>
      </c>
      <c r="P27" s="700"/>
      <c r="Q27" s="700"/>
      <c r="R27" s="700"/>
      <c r="S27" s="49" t="s">
        <v>38</v>
      </c>
      <c r="T27" s="70"/>
      <c r="U27" s="70"/>
      <c r="X27" s="68" t="s">
        <v>39</v>
      </c>
      <c r="Y27" s="71"/>
      <c r="AG27" s="58"/>
      <c r="AH27" s="58"/>
      <c r="AI27" s="58"/>
      <c r="AJ27" s="58"/>
      <c r="AK27" s="742">
        <f>+AG18+O27</f>
        <v>67.599999999999994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67.599999999999994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71.2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69.2</v>
      </c>
      <c r="G30" s="712"/>
      <c r="H30" s="214" t="s">
        <v>198</v>
      </c>
      <c r="L30" s="709"/>
      <c r="O30" s="61"/>
      <c r="Q30" s="699">
        <f>+ROUND(Z28,1)+ROUND(Z29,1)+ROUND(Z30,1)</f>
        <v>67.599999999999994</v>
      </c>
      <c r="R30" s="700"/>
      <c r="S30" s="700"/>
      <c r="T30" s="700"/>
      <c r="U30" s="49" t="s">
        <v>16</v>
      </c>
      <c r="X30" s="697" t="s">
        <v>186</v>
      </c>
      <c r="Y30" s="698"/>
      <c r="Z30" s="690"/>
      <c r="AA30" s="691"/>
      <c r="AB30" s="691"/>
      <c r="AC30" s="691"/>
      <c r="AD30" s="691"/>
      <c r="AE30" s="49" t="s">
        <v>13</v>
      </c>
      <c r="AK30" s="651">
        <v>60.9</v>
      </c>
      <c r="AL30" s="652"/>
      <c r="AM30" s="652"/>
      <c r="AN30" s="652"/>
      <c r="AO30" s="57" t="s">
        <v>13</v>
      </c>
      <c r="AR30" s="758"/>
      <c r="AS30" s="755"/>
      <c r="AT30" s="755"/>
      <c r="AU30" s="756"/>
    </row>
    <row r="31" spans="2:48" ht="27" customHeight="1" thickTop="1" thickBot="1" x14ac:dyDescent="0.2">
      <c r="B31" s="725" t="s">
        <v>375</v>
      </c>
      <c r="C31" s="676"/>
      <c r="D31" s="676"/>
      <c r="E31" s="677"/>
      <c r="F31" s="711">
        <v>71.2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5"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162.5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162.5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162.5</v>
      </c>
      <c r="P27" s="700"/>
      <c r="Q27" s="700"/>
      <c r="R27" s="700"/>
      <c r="S27" s="49" t="s">
        <v>38</v>
      </c>
      <c r="T27" s="70"/>
      <c r="U27" s="70"/>
      <c r="X27" s="68" t="s">
        <v>39</v>
      </c>
      <c r="Y27" s="71"/>
      <c r="AG27" s="58"/>
      <c r="AH27" s="58"/>
      <c r="AI27" s="58"/>
      <c r="AJ27" s="58"/>
      <c r="AK27" s="742">
        <f>+AG18+O27</f>
        <v>162.5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162.5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70.5</v>
      </c>
      <c r="G30" s="712"/>
      <c r="H30" s="214" t="s">
        <v>198</v>
      </c>
      <c r="L30" s="709"/>
      <c r="O30" s="61"/>
      <c r="Q30" s="699">
        <f>+ROUND(Z28,1)+ROUND(Z29,1)+ROUND(Z30,1)</f>
        <v>162.5</v>
      </c>
      <c r="R30" s="700"/>
      <c r="S30" s="700"/>
      <c r="T30" s="700"/>
      <c r="U30" s="49" t="s">
        <v>16</v>
      </c>
      <c r="X30" s="697" t="s">
        <v>186</v>
      </c>
      <c r="Y30" s="698"/>
      <c r="Z30" s="690"/>
      <c r="AA30" s="691"/>
      <c r="AB30" s="691"/>
      <c r="AC30" s="691"/>
      <c r="AD30" s="691"/>
      <c r="AE30" s="49" t="s">
        <v>13</v>
      </c>
      <c r="AK30" s="651">
        <v>146.19999999999999</v>
      </c>
      <c r="AL30" s="652"/>
      <c r="AM30" s="652"/>
      <c r="AN30" s="652"/>
      <c r="AO30" s="57" t="s">
        <v>13</v>
      </c>
      <c r="AR30" s="758"/>
      <c r="AS30" s="755"/>
      <c r="AT30" s="755"/>
      <c r="AU30" s="756"/>
    </row>
    <row r="31" spans="2:48" ht="27" customHeight="1" thickTop="1" thickBot="1" x14ac:dyDescent="0.2">
      <c r="B31" s="725" t="s">
        <v>375</v>
      </c>
      <c r="C31" s="676"/>
      <c r="D31" s="676"/>
      <c r="E31" s="677"/>
      <c r="F31" s="711">
        <v>171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多田建設株式会社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5"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121.5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127.9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121.5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121.5</v>
      </c>
      <c r="P27" s="700"/>
      <c r="Q27" s="700"/>
      <c r="R27" s="700"/>
      <c r="S27" s="49" t="s">
        <v>38</v>
      </c>
      <c r="T27" s="70"/>
      <c r="U27" s="70"/>
      <c r="X27" s="68" t="s">
        <v>39</v>
      </c>
      <c r="Y27" s="71"/>
      <c r="AG27" s="58"/>
      <c r="AH27" s="58"/>
      <c r="AI27" s="58"/>
      <c r="AJ27" s="58"/>
      <c r="AK27" s="742">
        <f>+AG18+O27</f>
        <v>121.5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121.5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127.9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99.6</v>
      </c>
      <c r="G30" s="712"/>
      <c r="H30" s="214" t="s">
        <v>198</v>
      </c>
      <c r="L30" s="709"/>
      <c r="O30" s="61"/>
      <c r="Q30" s="699">
        <f>+ROUND(Z28,1)+ROUND(Z29,1)+ROUND(Z30,1)</f>
        <v>121.5</v>
      </c>
      <c r="R30" s="700"/>
      <c r="S30" s="700"/>
      <c r="T30" s="700"/>
      <c r="U30" s="49" t="s">
        <v>16</v>
      </c>
      <c r="X30" s="697" t="s">
        <v>186</v>
      </c>
      <c r="Y30" s="698"/>
      <c r="Z30" s="690"/>
      <c r="AA30" s="691"/>
      <c r="AB30" s="691"/>
      <c r="AC30" s="691"/>
      <c r="AD30" s="691"/>
      <c r="AE30" s="49" t="s">
        <v>13</v>
      </c>
      <c r="AK30" s="651">
        <v>109.3</v>
      </c>
      <c r="AL30" s="652"/>
      <c r="AM30" s="652"/>
      <c r="AN30" s="652"/>
      <c r="AO30" s="57" t="s">
        <v>13</v>
      </c>
      <c r="AR30" s="758"/>
      <c r="AS30" s="755"/>
      <c r="AT30" s="755"/>
      <c r="AU30" s="756"/>
    </row>
    <row r="31" spans="2:48" ht="27" customHeight="1" thickTop="1" thickBot="1" x14ac:dyDescent="0.2">
      <c r="B31" s="725" t="s">
        <v>375</v>
      </c>
      <c r="C31" s="676"/>
      <c r="D31" s="676"/>
      <c r="E31" s="677"/>
      <c r="F31" s="711">
        <v>127.9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多田建設株式会社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1920.6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42.7</v>
      </c>
      <c r="M9" s="377">
        <f>IF(OR(ｷ.紙くず!F24&gt;0,ｷ.紙くず!F24&lt;0),ｷ.紙くず!F24,IF(M$19&gt;0,"0",0))</f>
        <v>48.5</v>
      </c>
      <c r="N9" s="377">
        <f>IF(OR(ｸ.木くず!F24&gt;0,ｸ.木くず!F24&lt;0),ｸ.木くず!F24,IF(N$19&gt;0,"0",0))</f>
        <v>60.6</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19</v>
      </c>
      <c r="T9" s="377">
        <f>IF(OR(ｾ.ｶﾞﾗｽ･ｺﾝｸﾘ･陶磁器くず!F24&gt;0,ｾ.ｶﾞﾗｽ･ｺﾝｸﾘ･陶磁器くず!F24&lt;0),ｾ.ｶﾞﾗｽ･ｺﾝｸﾘ･陶磁器くず!F24,IF(T$19&gt;0,"0",0))</f>
        <v>71.2</v>
      </c>
      <c r="U9" s="377">
        <f>IF(OR(ｿ.鉱さい!F24&gt;0,ｿ.鉱さい!F24&lt;0),ｿ.鉱さい!F24,IF(U$19&gt;0,"0",0))</f>
        <v>0</v>
      </c>
      <c r="V9" s="377">
        <f>IF(OR(ﾀ.がれき類!F24&gt;0,ﾀ.がれき類!F24&lt;0),ﾀ.がれき類!F24,IF(V$19&gt;0,"0",0))</f>
        <v>171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127.9</v>
      </c>
      <c r="AA9" s="379">
        <f>IF(SUM(G9:Z9)&gt;0,SUM(G9:Z9),IF(AA$19&gt;0,"0",0))</f>
        <v>2461.5</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1920.6</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42.7</v>
      </c>
      <c r="M14" s="383">
        <f>IF(OR(ｷ.紙くず!F29&gt;0,ｷ.紙くず!F29&lt;0),ｷ.紙くず!F29,IF(M$19&gt;0,"0",0))</f>
        <v>48.5</v>
      </c>
      <c r="N14" s="383">
        <f>IF(OR(ｸ.木くず!F29&gt;0,ｸ.木くず!F29&lt;0),ｸ.木くず!F29,IF(N$19&gt;0,"0",0))</f>
        <v>60.6</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19</v>
      </c>
      <c r="T14" s="383">
        <f>IF(OR(ｾ.ｶﾞﾗｽ･ｺﾝｸﾘ･陶磁器くず!F29&gt;0,ｾ.ｶﾞﾗｽ･ｺﾝｸﾘ･陶磁器くず!F29&lt;0),ｾ.ｶﾞﾗｽ･ｺﾝｸﾘ･陶磁器くず!F29,IF(T$19&gt;0,"0",0))</f>
        <v>71.2</v>
      </c>
      <c r="U14" s="383">
        <f>IF(OR(ｿ.鉱さい!F29&gt;0,ｿ.鉱さい!F29&lt;0),ｿ.鉱さい!F29,IF(U$19&gt;0,"0",0))</f>
        <v>0</v>
      </c>
      <c r="V14" s="383">
        <f>IF(OR(ﾀ.がれき類!F29&gt;0,ﾀ.がれき類!F29&lt;0),ﾀ.がれき類!F29,IF(V$19&gt;0,"0",0))</f>
        <v>171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127.9</v>
      </c>
      <c r="AA14" s="385">
        <f t="shared" si="0"/>
        <v>2461.5</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30.3</v>
      </c>
      <c r="M15" s="383">
        <f>IF(OR(ｷ.紙くず!F30&gt;0,ｷ.紙くず!F30&lt;0),ｷ.紙くず!F30,IF(M$19&gt;0,"0",0))</f>
        <v>44.6</v>
      </c>
      <c r="N15" s="383">
        <f>IF(OR(ｸ.木くず!F30&gt;0,ｸ.木くず!F30&lt;0),ｸ.木くず!F30,IF(N$19&gt;0,"0",0))</f>
        <v>46.8</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7.9</v>
      </c>
      <c r="T15" s="383">
        <f>IF(OR(ｾ.ｶﾞﾗｽ･ｺﾝｸﾘ･陶磁器くず!F30&gt;0,ｾ.ｶﾞﾗｽ･ｺﾝｸﾘ･陶磁器くず!F30&lt;0),ｾ.ｶﾞﾗｽ･ｺﾝｸﾘ･陶磁器くず!F30,IF(T$19&gt;0,"0",0))</f>
        <v>69.2</v>
      </c>
      <c r="U15" s="383">
        <f>IF(OR(ｿ.鉱さい!F30&gt;0,ｿ.鉱さい!F30&lt;0),ｿ.鉱さい!F30,IF(U$19&gt;0,"0",0))</f>
        <v>0</v>
      </c>
      <c r="V15" s="383">
        <f>IF(OR(ﾀ.がれき類!F30&gt;0,ﾀ.がれき類!F30&lt;0),ﾀ.がれき類!F30,IF(V$19&gt;0,"0",0))</f>
        <v>70.5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99.6</v>
      </c>
      <c r="AA15" s="385">
        <f t="shared" si="0"/>
        <v>368.9</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1920.6</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42.7</v>
      </c>
      <c r="M16" s="383">
        <f>IF(OR(ｷ.紙くず!F31&gt;0,ｷ.紙くず!F31&lt;0),ｷ.紙くず!F31,IF(M$19&gt;0,"0",0))</f>
        <v>48.5</v>
      </c>
      <c r="N16" s="383">
        <f>IF(OR(ｸ.木くず!F31&gt;0,ｸ.木くず!F31&lt;0),ｸ.木くず!F31,IF(N$19&gt;0,"0",0))</f>
        <v>60.6</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19</v>
      </c>
      <c r="T16" s="383">
        <f>IF(OR(ｾ.ｶﾞﾗｽ･ｺﾝｸﾘ･陶磁器くず!F31&gt;0,ｾ.ｶﾞﾗｽ･ｺﾝｸﾘ･陶磁器くず!F31&lt;0),ｾ.ｶﾞﾗｽ･ｺﾝｸﾘ･陶磁器くず!F31,IF(T$19&gt;0,"0",0))</f>
        <v>71.2</v>
      </c>
      <c r="U16" s="383">
        <f>IF(OR(ｿ.鉱さい!F31&gt;0,ｿ.鉱さい!F31&lt;0),ｿ.鉱さい!F31,IF(U$19&gt;0,"0",0))</f>
        <v>0</v>
      </c>
      <c r="V16" s="383">
        <f>IF(OR(ﾀ.がれき類!F31&gt;0,ﾀ.がれき類!F31&lt;0),ﾀ.がれき類!F31,IF(V$19&gt;0,"0",0))</f>
        <v>171</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127.9</v>
      </c>
      <c r="AA16" s="385">
        <f t="shared" si="0"/>
        <v>2461.5</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1824.6</v>
      </c>
      <c r="I19" s="389">
        <f t="shared" si="1"/>
        <v>0</v>
      </c>
      <c r="J19" s="389">
        <f t="shared" si="1"/>
        <v>0</v>
      </c>
      <c r="K19" s="389">
        <f t="shared" si="1"/>
        <v>0</v>
      </c>
      <c r="L19" s="389">
        <f t="shared" si="1"/>
        <v>40.6</v>
      </c>
      <c r="M19" s="389">
        <f t="shared" si="1"/>
        <v>46.1</v>
      </c>
      <c r="N19" s="389">
        <f t="shared" si="1"/>
        <v>57.5</v>
      </c>
      <c r="O19" s="389">
        <f t="shared" si="1"/>
        <v>0</v>
      </c>
      <c r="P19" s="389">
        <f t="shared" si="1"/>
        <v>0</v>
      </c>
      <c r="Q19" s="389">
        <f t="shared" si="1"/>
        <v>0</v>
      </c>
      <c r="R19" s="389">
        <f t="shared" si="1"/>
        <v>0</v>
      </c>
      <c r="S19" s="389">
        <f t="shared" si="1"/>
        <v>18</v>
      </c>
      <c r="T19" s="389">
        <f t="shared" si="1"/>
        <v>67.599999999999994</v>
      </c>
      <c r="U19" s="389">
        <f t="shared" si="1"/>
        <v>0</v>
      </c>
      <c r="V19" s="389">
        <f t="shared" si="1"/>
        <v>162.5</v>
      </c>
      <c r="W19" s="389">
        <f t="shared" si="1"/>
        <v>0</v>
      </c>
      <c r="X19" s="389">
        <f t="shared" si="1"/>
        <v>0</v>
      </c>
      <c r="Y19" s="389">
        <f t="shared" si="1"/>
        <v>0</v>
      </c>
      <c r="Z19" s="390">
        <f t="shared" si="1"/>
        <v>121.5</v>
      </c>
      <c r="AA19" s="391">
        <f t="shared" ref="AA19:AA25" si="2">SUM(G19:Z19)</f>
        <v>2338.3999999999996</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1824.6</v>
      </c>
      <c r="I37" s="424">
        <f t="shared" si="8"/>
        <v>0</v>
      </c>
      <c r="J37" s="424">
        <f t="shared" si="8"/>
        <v>0</v>
      </c>
      <c r="K37" s="424">
        <f t="shared" si="8"/>
        <v>0</v>
      </c>
      <c r="L37" s="424">
        <f t="shared" si="8"/>
        <v>40.6</v>
      </c>
      <c r="M37" s="424">
        <f t="shared" si="8"/>
        <v>46.1</v>
      </c>
      <c r="N37" s="424">
        <f t="shared" si="8"/>
        <v>57.5</v>
      </c>
      <c r="O37" s="424">
        <f t="shared" si="8"/>
        <v>0</v>
      </c>
      <c r="P37" s="424">
        <f t="shared" si="8"/>
        <v>0</v>
      </c>
      <c r="Q37" s="424">
        <f t="shared" si="8"/>
        <v>0</v>
      </c>
      <c r="R37" s="424">
        <f t="shared" si="8"/>
        <v>0</v>
      </c>
      <c r="S37" s="424">
        <f t="shared" si="8"/>
        <v>18</v>
      </c>
      <c r="T37" s="424">
        <f t="shared" si="8"/>
        <v>67.599999999999994</v>
      </c>
      <c r="U37" s="424">
        <f t="shared" si="8"/>
        <v>0</v>
      </c>
      <c r="V37" s="424">
        <f t="shared" si="8"/>
        <v>162.5</v>
      </c>
      <c r="W37" s="424">
        <f t="shared" si="8"/>
        <v>0</v>
      </c>
      <c r="X37" s="424">
        <f t="shared" si="8"/>
        <v>0</v>
      </c>
      <c r="Y37" s="424">
        <f t="shared" si="8"/>
        <v>0</v>
      </c>
      <c r="Z37" s="425">
        <f t="shared" si="8"/>
        <v>121.5</v>
      </c>
      <c r="AA37" s="426">
        <f t="shared" si="4"/>
        <v>2338.3999999999996</v>
      </c>
    </row>
    <row r="38" spans="2:27" ht="24" customHeight="1" x14ac:dyDescent="0.15">
      <c r="B38" s="170"/>
      <c r="C38" s="776"/>
      <c r="D38" s="227"/>
      <c r="E38" s="225" t="s">
        <v>319</v>
      </c>
      <c r="F38" s="443"/>
      <c r="G38" s="415">
        <f t="shared" ref="G38:Z38" si="9">SUM(G39:G41)</f>
        <v>0</v>
      </c>
      <c r="H38" s="415">
        <f t="shared" si="9"/>
        <v>1824.6</v>
      </c>
      <c r="I38" s="415">
        <f t="shared" si="9"/>
        <v>0</v>
      </c>
      <c r="J38" s="415">
        <f t="shared" si="9"/>
        <v>0</v>
      </c>
      <c r="K38" s="415">
        <f t="shared" si="9"/>
        <v>0</v>
      </c>
      <c r="L38" s="415">
        <f t="shared" si="9"/>
        <v>40.6</v>
      </c>
      <c r="M38" s="415">
        <f t="shared" si="9"/>
        <v>46.1</v>
      </c>
      <c r="N38" s="415">
        <f t="shared" si="9"/>
        <v>57.5</v>
      </c>
      <c r="O38" s="415">
        <f t="shared" si="9"/>
        <v>0</v>
      </c>
      <c r="P38" s="415">
        <f t="shared" si="9"/>
        <v>0</v>
      </c>
      <c r="Q38" s="415">
        <f t="shared" si="9"/>
        <v>0</v>
      </c>
      <c r="R38" s="415">
        <f t="shared" si="9"/>
        <v>0</v>
      </c>
      <c r="S38" s="415">
        <f t="shared" si="9"/>
        <v>18</v>
      </c>
      <c r="T38" s="415">
        <f t="shared" si="9"/>
        <v>67.599999999999994</v>
      </c>
      <c r="U38" s="415">
        <f t="shared" si="9"/>
        <v>0</v>
      </c>
      <c r="V38" s="415">
        <f t="shared" si="9"/>
        <v>162.5</v>
      </c>
      <c r="W38" s="415">
        <f t="shared" si="9"/>
        <v>0</v>
      </c>
      <c r="X38" s="415">
        <f t="shared" si="9"/>
        <v>0</v>
      </c>
      <c r="Y38" s="415">
        <f t="shared" si="9"/>
        <v>0</v>
      </c>
      <c r="Z38" s="416">
        <f t="shared" si="9"/>
        <v>121.5</v>
      </c>
      <c r="AA38" s="417">
        <f t="shared" si="4"/>
        <v>2338.3999999999996</v>
      </c>
    </row>
    <row r="39" spans="2:27" ht="24" customHeight="1" x14ac:dyDescent="0.15">
      <c r="B39" s="170"/>
      <c r="C39" s="776"/>
      <c r="D39" s="228"/>
      <c r="E39" s="223"/>
      <c r="F39" s="221" t="s">
        <v>233</v>
      </c>
      <c r="G39" s="418">
        <f>+ｱ.燃え殻!$Z$28</f>
        <v>0</v>
      </c>
      <c r="H39" s="418">
        <f>+ｲ.汚泥!$Z$28</f>
        <v>1824.6</v>
      </c>
      <c r="I39" s="418">
        <f>+ｳ.廃油!$Z$28</f>
        <v>0</v>
      </c>
      <c r="J39" s="418">
        <f>+ｴ.廃酸!$Z$28</f>
        <v>0</v>
      </c>
      <c r="K39" s="418">
        <f>+ｵ.廃ｱﾙｶﾘ!$Z$28</f>
        <v>0</v>
      </c>
      <c r="L39" s="418">
        <f>+ｶ.廃ﾌﾟﾗ類!$Z$28</f>
        <v>40.6</v>
      </c>
      <c r="M39" s="418">
        <f>+ｷ.紙くず!$Z$28</f>
        <v>46.1</v>
      </c>
      <c r="N39" s="418">
        <f>+ｸ.木くず!$Z$28</f>
        <v>57.5</v>
      </c>
      <c r="O39" s="418">
        <f>+ｹ.繊維くず!$Z$28</f>
        <v>0</v>
      </c>
      <c r="P39" s="418">
        <f>+ｺ.動植物性残さ!$Z$28</f>
        <v>0</v>
      </c>
      <c r="Q39" s="418">
        <f>+ｻ.動物系固形不要物!$Z$28</f>
        <v>0</v>
      </c>
      <c r="R39" s="418">
        <f>+ｼ.ｺﾞﾑくず!$Z$28</f>
        <v>0</v>
      </c>
      <c r="S39" s="418">
        <f>+ｽ.金属くず!$Z$28</f>
        <v>18</v>
      </c>
      <c r="T39" s="418">
        <f>+ｾ.ｶﾞﾗｽ･ｺﾝｸﾘ･陶磁器くず!$Z$28</f>
        <v>67.599999999999994</v>
      </c>
      <c r="U39" s="418">
        <f>+ｿ.鉱さい!$Z$28</f>
        <v>0</v>
      </c>
      <c r="V39" s="418">
        <f>+ﾀ.がれき類!$Z$28</f>
        <v>162.5</v>
      </c>
      <c r="W39" s="418">
        <f>+ﾁ.動物のふん尿!$Z$28</f>
        <v>0</v>
      </c>
      <c r="X39" s="418">
        <f>+ﾂ.動物の死体!$Z$28</f>
        <v>0</v>
      </c>
      <c r="Y39" s="418">
        <f>+ﾃ.ばいじん!$Z$28</f>
        <v>0</v>
      </c>
      <c r="Z39" s="419">
        <f>+ﾄ.混合廃棄物その他!$Z$28</f>
        <v>121.5</v>
      </c>
      <c r="AA39" s="420">
        <f t="shared" si="4"/>
        <v>2338.3999999999996</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1824.6</v>
      </c>
      <c r="I43" s="427">
        <f>+ｳ.廃油!$AK$27</f>
        <v>0</v>
      </c>
      <c r="J43" s="427">
        <f>+ｴ.廃酸!$AK$27</f>
        <v>0</v>
      </c>
      <c r="K43" s="427">
        <f>+ｵ.廃ｱﾙｶﾘ!$AK$27</f>
        <v>0</v>
      </c>
      <c r="L43" s="427">
        <f>+ｶ.廃ﾌﾟﾗ類!$AK$27</f>
        <v>40.6</v>
      </c>
      <c r="M43" s="427">
        <f>+ｷ.紙くず!$AK$27</f>
        <v>46.1</v>
      </c>
      <c r="N43" s="427">
        <f>+ｸ.木くず!$AK$27</f>
        <v>57.5</v>
      </c>
      <c r="O43" s="427">
        <f>+ｹ.繊維くず!$AK$27</f>
        <v>0</v>
      </c>
      <c r="P43" s="427">
        <f>+ｺ.動植物性残さ!$AK$27</f>
        <v>0</v>
      </c>
      <c r="Q43" s="427">
        <f>+ｻ.動物系固形不要物!$AK$27</f>
        <v>0</v>
      </c>
      <c r="R43" s="427">
        <f>+ｼ.ｺﾞﾑくず!$AK$27</f>
        <v>0</v>
      </c>
      <c r="S43" s="427">
        <f>+ｽ.金属くず!$AK$27</f>
        <v>18</v>
      </c>
      <c r="T43" s="427">
        <f>+ｾ.ｶﾞﾗｽ･ｺﾝｸﾘ･陶磁器くず!$AK$27</f>
        <v>67.599999999999994</v>
      </c>
      <c r="U43" s="427">
        <f>+ｿ.鉱さい!$AK$27</f>
        <v>0</v>
      </c>
      <c r="V43" s="427">
        <f>+ﾀ.がれき類!$AK$27</f>
        <v>162.5</v>
      </c>
      <c r="W43" s="427">
        <f>+ﾁ.動物のふん尿!$AK$27</f>
        <v>0</v>
      </c>
      <c r="X43" s="427">
        <f>+ﾂ.動物の死体!$AK$27</f>
        <v>0</v>
      </c>
      <c r="Y43" s="427">
        <f>+ﾃ.ばいじん!$AK$27</f>
        <v>0</v>
      </c>
      <c r="Z43" s="428">
        <f>+ﾄ.混合廃棄物その他!$AK$27</f>
        <v>121.5</v>
      </c>
      <c r="AA43" s="429">
        <f t="shared" si="4"/>
        <v>2338.3999999999996</v>
      </c>
    </row>
    <row r="44" spans="2:27" ht="24" customHeight="1" x14ac:dyDescent="0.15">
      <c r="B44" s="170"/>
      <c r="C44" s="177"/>
      <c r="D44" s="175" t="s">
        <v>188</v>
      </c>
      <c r="E44" s="778" t="s">
        <v>236</v>
      </c>
      <c r="F44" s="779"/>
      <c r="G44" s="430">
        <f>+ｱ.燃え殻!$AK$30</f>
        <v>0</v>
      </c>
      <c r="H44" s="430">
        <f>+ｲ.汚泥!$AK$30</f>
        <v>547.4</v>
      </c>
      <c r="I44" s="430">
        <f>+ｳ.廃油!$AK$30</f>
        <v>0</v>
      </c>
      <c r="J44" s="430">
        <f>+ｴ.廃酸!$AK$30</f>
        <v>0</v>
      </c>
      <c r="K44" s="430">
        <f>+ｵ.廃ｱﾙｶﾘ!$AK$30</f>
        <v>0</v>
      </c>
      <c r="L44" s="430">
        <f>+ｶ.廃ﾌﾟﾗ類!$AK$30</f>
        <v>36.5</v>
      </c>
      <c r="M44" s="430">
        <f>+ｷ.紙くず!$AK$30</f>
        <v>41.5</v>
      </c>
      <c r="N44" s="430">
        <f>+ｸ.木くず!$AK$30</f>
        <v>51.8</v>
      </c>
      <c r="O44" s="430">
        <f>+ｹ.繊維くず!$AK$30</f>
        <v>0</v>
      </c>
      <c r="P44" s="430">
        <f>+ｺ.動植物性残さ!$AK$30</f>
        <v>0</v>
      </c>
      <c r="Q44" s="430">
        <f>+ｻ.動物系固形不要物!$AK$30</f>
        <v>0</v>
      </c>
      <c r="R44" s="430">
        <f>+ｼ.ｺﾞﾑくず!$AK$30</f>
        <v>0</v>
      </c>
      <c r="S44" s="430">
        <f>+ｽ.金属くず!$AK$30</f>
        <v>16.2</v>
      </c>
      <c r="T44" s="430">
        <f>+ｾ.ｶﾞﾗｽ･ｺﾝｸﾘ･陶磁器くず!$AK$30</f>
        <v>60.9</v>
      </c>
      <c r="U44" s="430">
        <f>+ｿ.鉱さい!$AK$30</f>
        <v>0</v>
      </c>
      <c r="V44" s="430">
        <f>+ﾀ.がれき類!$AK$30</f>
        <v>146.19999999999999</v>
      </c>
      <c r="W44" s="430">
        <f>+ﾁ.動物のふん尿!$AK$30</f>
        <v>0</v>
      </c>
      <c r="X44" s="430">
        <f>+ﾂ.動物の死体!$AK$30</f>
        <v>0</v>
      </c>
      <c r="Y44" s="430">
        <f>+ﾃ.ばいじん!$AK$30</f>
        <v>0</v>
      </c>
      <c r="Z44" s="431">
        <f>+ﾄ.混合廃棄物その他!$AK$30</f>
        <v>109.3</v>
      </c>
      <c r="AA44" s="432">
        <f t="shared" si="4"/>
        <v>1009.8</v>
      </c>
    </row>
    <row r="45" spans="2:27" ht="24" customHeight="1" x14ac:dyDescent="0.15">
      <c r="B45" s="170"/>
      <c r="C45" s="177"/>
      <c r="D45" s="442" t="s">
        <v>190</v>
      </c>
      <c r="E45" s="805" t="s">
        <v>237</v>
      </c>
      <c r="F45" s="806"/>
      <c r="G45" s="433">
        <f>+ｱ.燃え殻!$AR$24</f>
        <v>0</v>
      </c>
      <c r="H45" s="433">
        <f>+ｲ.汚泥!$AR$24</f>
        <v>1824.6</v>
      </c>
      <c r="I45" s="433">
        <f>+ｳ.廃油!$AR$24</f>
        <v>0</v>
      </c>
      <c r="J45" s="433">
        <f>+ｴ.廃酸!$AR$24</f>
        <v>0</v>
      </c>
      <c r="K45" s="433">
        <f>+ｵ.廃ｱﾙｶﾘ!$AR$24</f>
        <v>0</v>
      </c>
      <c r="L45" s="433">
        <f>+ｶ.廃ﾌﾟﾗ類!$AR$24</f>
        <v>40.6</v>
      </c>
      <c r="M45" s="433">
        <f>+ｷ.紙くず!$AR$24</f>
        <v>46.1</v>
      </c>
      <c r="N45" s="433">
        <f>+ｸ.木くず!$AR$24</f>
        <v>57.5</v>
      </c>
      <c r="O45" s="433">
        <f>+ｹ.繊維くず!$AR$24</f>
        <v>0</v>
      </c>
      <c r="P45" s="433">
        <f>+ｺ.動植物性残さ!$AR$24</f>
        <v>0</v>
      </c>
      <c r="Q45" s="433">
        <f>+ｻ.動物系固形不要物!$AR$24</f>
        <v>0</v>
      </c>
      <c r="R45" s="433">
        <f>+ｼ.ｺﾞﾑくず!$AR$24</f>
        <v>0</v>
      </c>
      <c r="S45" s="433">
        <f>+ｽ.金属くず!$AR$24</f>
        <v>18</v>
      </c>
      <c r="T45" s="433">
        <f>+ｾ.ｶﾞﾗｽ･ｺﾝｸﾘ･陶磁器くず!$AR$24</f>
        <v>67.599999999999994</v>
      </c>
      <c r="U45" s="433">
        <f>+ｿ.鉱さい!$AR$24</f>
        <v>0</v>
      </c>
      <c r="V45" s="433">
        <f>+ﾀ.がれき類!$AR$24</f>
        <v>162.5</v>
      </c>
      <c r="W45" s="433">
        <f>+ﾁ.動物のふん尿!$AR$24</f>
        <v>0</v>
      </c>
      <c r="X45" s="433">
        <f>+ﾂ.動物の死体!$AR$24</f>
        <v>0</v>
      </c>
      <c r="Y45" s="433">
        <f>+ﾃ.ばいじん!$AR$24</f>
        <v>0</v>
      </c>
      <c r="Z45" s="434">
        <f>+ﾄ.混合廃棄物その他!$AR$24</f>
        <v>121.5</v>
      </c>
      <c r="AA45" s="435">
        <f t="shared" si="4"/>
        <v>2338.3999999999996</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3745.2</v>
      </c>
      <c r="I55" s="480">
        <f t="shared" si="10"/>
        <v>0</v>
      </c>
      <c r="J55" s="480">
        <f t="shared" si="10"/>
        <v>0</v>
      </c>
      <c r="K55" s="480">
        <f t="shared" si="10"/>
        <v>0</v>
      </c>
      <c r="L55" s="480">
        <f t="shared" si="10"/>
        <v>83.300000000000011</v>
      </c>
      <c r="M55" s="480">
        <f t="shared" si="10"/>
        <v>94.6</v>
      </c>
      <c r="N55" s="480">
        <f t="shared" si="10"/>
        <v>118.1</v>
      </c>
      <c r="O55" s="480">
        <f t="shared" si="10"/>
        <v>0</v>
      </c>
      <c r="P55" s="480">
        <f t="shared" si="10"/>
        <v>0</v>
      </c>
      <c r="Q55" s="480">
        <f t="shared" si="10"/>
        <v>0</v>
      </c>
      <c r="R55" s="480">
        <f t="shared" si="10"/>
        <v>0</v>
      </c>
      <c r="S55" s="480">
        <f t="shared" si="10"/>
        <v>37</v>
      </c>
      <c r="T55" s="480">
        <f t="shared" si="10"/>
        <v>138.80000000000001</v>
      </c>
      <c r="U55" s="480">
        <f t="shared" si="10"/>
        <v>0</v>
      </c>
      <c r="V55" s="480">
        <f t="shared" si="10"/>
        <v>333.5</v>
      </c>
      <c r="W55" s="480">
        <f t="shared" si="10"/>
        <v>0</v>
      </c>
      <c r="X55" s="480">
        <f t="shared" si="10"/>
        <v>0</v>
      </c>
      <c r="Y55" s="480">
        <f t="shared" si="10"/>
        <v>0</v>
      </c>
      <c r="Z55" s="480">
        <f t="shared" si="10"/>
        <v>249.4</v>
      </c>
      <c r="AA55" s="481">
        <f>+AA9+AA19+AA20</f>
        <v>4799.8999999999996</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f>+表紙!P35</f>
        <v>45812</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東京都江東区亀戸1-39-7</v>
      </c>
      <c r="M16" s="851"/>
      <c r="N16" s="851"/>
      <c r="O16" s="851"/>
      <c r="P16" s="851"/>
      <c r="Q16" s="851"/>
      <c r="R16" s="851"/>
      <c r="S16" s="851"/>
      <c r="T16" s="851"/>
      <c r="U16" s="282"/>
    </row>
    <row r="17" spans="1:21" ht="26.25" customHeight="1" x14ac:dyDescent="0.15">
      <c r="C17" s="86"/>
      <c r="I17" s="25"/>
      <c r="J17" s="25" t="s">
        <v>7</v>
      </c>
      <c r="K17" s="25"/>
      <c r="L17" s="851" t="str">
        <f>+表紙!L41</f>
        <v>多田建設株式会社
代表取締役　佐藤俊也</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03-3683-3247</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多田建設株式会社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2752</v>
      </c>
      <c r="Q25" s="823"/>
      <c r="R25" s="823"/>
      <c r="S25" s="823"/>
      <c r="T25" s="823"/>
      <c r="U25" s="824"/>
    </row>
    <row r="26" spans="1:21" ht="26.25" customHeight="1" x14ac:dyDescent="0.15">
      <c r="C26" s="570" t="s">
        <v>11</v>
      </c>
      <c r="D26" s="571"/>
      <c r="E26" s="572"/>
      <c r="F26" s="838" t="str">
        <f>+表紙!F50</f>
        <v>東京都江東区亀戸1-39-7</v>
      </c>
      <c r="G26" s="839"/>
      <c r="H26" s="839"/>
      <c r="I26" s="839"/>
      <c r="J26" s="839"/>
      <c r="K26" s="839"/>
      <c r="L26" s="839"/>
      <c r="M26" s="839"/>
      <c r="N26" s="341" t="s">
        <v>172</v>
      </c>
      <c r="O26"/>
      <c r="P26"/>
      <c r="Q26" s="833" t="str">
        <f>IF(+表紙!Q50="","",+表紙!Q50)</f>
        <v>03-3683-3247</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総合建設業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36,706百万円(令和6年度完成工事高)</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280名（令和7年3月1日現在）</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8</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2461.5</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・発生抑制のため、工程内での取組み
・原材料や資材の効率的利用の取組み
・発生抑制のため、調達方法の工夫</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2338.3999999999996</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・発生抑制のため、工程内での取組み
・原材料や資材の効率的利用の取組み
・発生抑制のため、調達方法の工夫
・発生抑制に関する教育・研修の取組み</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・8品目：汚泥、廃プラスチック類、紙くず、木くず、ガラス・コンクリート・陶磁器くず、金属くず、がれき類、建設混合廃棄物
・分別に関する作業、分別の方法、体制の改善
・分別施設の設置状況の改善</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・8品目：汚泥、廃プラスチック類、紙くず、木くず、ガラス・コンクリート・陶磁器くず、金属くず、がれき類、建設混合廃棄物
・分別に関する作業、分別の方法、体制の改善
・分別施設の設置状況の改善</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2461.5</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368.9</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2461.5</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・製品納入業者にあっては、梱包材や養生材を必要最小限にしてもらう。
・混合廃棄物を分別して委託量を減少する。
・再生処理を念頭に於いた分別を徹底する。
・分別ボックスを小口化する。（エコパレットを使用）
・委託業者の選定にあっては、再生利用。熱回収をおこなっている「産廃エクスパート」業者を優先させる。</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2338.3999999999996</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1009.8</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2338.3999999999996</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・製品納入業者にあっては、梱包材や養生材を必要最小限にしてもらう。
・混合廃棄物を分別して委託量を減少する。
・再生処理を念頭に於いた分別を徹底する。
・分別ボックスを小口化する。（エコパレットを使用）
・委託業者の選定にあっては、再生利用。熱回収をおこなっている「産廃エクスパート」業者を優先させる。
・委託業者の中間処理場の現地調査を実施する。</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8" zoomScaleNormal="100"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1824.6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1920.6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1824.6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1824.6</v>
      </c>
      <c r="P27" s="700"/>
      <c r="Q27" s="700"/>
      <c r="R27" s="700"/>
      <c r="S27" s="49" t="s">
        <v>38</v>
      </c>
      <c r="T27" s="70"/>
      <c r="U27" s="70"/>
      <c r="X27" s="68" t="s">
        <v>39</v>
      </c>
      <c r="Y27" s="71"/>
      <c r="AG27" s="58"/>
      <c r="AH27" s="58"/>
      <c r="AI27" s="58"/>
      <c r="AJ27" s="58"/>
      <c r="AK27" s="742">
        <f>+AG18+O27</f>
        <v>1824.6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1824.6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1920.6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1824.6</v>
      </c>
      <c r="R30" s="700"/>
      <c r="S30" s="700"/>
      <c r="T30" s="700"/>
      <c r="U30" s="49" t="s">
        <v>16</v>
      </c>
      <c r="X30" s="697" t="s">
        <v>186</v>
      </c>
      <c r="Y30" s="698"/>
      <c r="Z30" s="690"/>
      <c r="AA30" s="691"/>
      <c r="AB30" s="691"/>
      <c r="AC30" s="691"/>
      <c r="AD30" s="691"/>
      <c r="AE30" s="49" t="s">
        <v>13</v>
      </c>
      <c r="AK30" s="651">
        <v>547.4</v>
      </c>
      <c r="AL30" s="652"/>
      <c r="AM30" s="652"/>
      <c r="AN30" s="652"/>
      <c r="AO30" s="57" t="s">
        <v>13</v>
      </c>
      <c r="AR30" s="758"/>
      <c r="AS30" s="755"/>
      <c r="AT30" s="755"/>
      <c r="AU30" s="756"/>
    </row>
    <row r="31" spans="2:48" ht="27" customHeight="1" thickTop="1" thickBot="1" x14ac:dyDescent="0.2">
      <c r="B31" s="725" t="s">
        <v>375</v>
      </c>
      <c r="C31" s="676"/>
      <c r="D31" s="676"/>
      <c r="E31" s="677"/>
      <c r="F31" s="711">
        <v>1920.6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9"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8" workbookViewId="0">
      <selection activeCell="F32" sqref="F32:G3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40.6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42.7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40.6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40.6</v>
      </c>
      <c r="P27" s="700"/>
      <c r="Q27" s="700"/>
      <c r="R27" s="700"/>
      <c r="S27" s="49" t="s">
        <v>38</v>
      </c>
      <c r="T27" s="70"/>
      <c r="U27" s="70"/>
      <c r="X27" s="68" t="s">
        <v>39</v>
      </c>
      <c r="Y27" s="71"/>
      <c r="AG27" s="58"/>
      <c r="AH27" s="58"/>
      <c r="AI27" s="58"/>
      <c r="AJ27" s="58"/>
      <c r="AK27" s="742">
        <f>+AG18+O27</f>
        <v>40.6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40.6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42.7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30.3</v>
      </c>
      <c r="G30" s="712"/>
      <c r="H30" s="214" t="s">
        <v>198</v>
      </c>
      <c r="L30" s="709"/>
      <c r="O30" s="61"/>
      <c r="Q30" s="699">
        <f>+ROUND(Z28,1)+ROUND(Z29,1)+ROUND(Z30,1)</f>
        <v>40.6</v>
      </c>
      <c r="R30" s="700"/>
      <c r="S30" s="700"/>
      <c r="T30" s="700"/>
      <c r="U30" s="49" t="s">
        <v>16</v>
      </c>
      <c r="X30" s="697" t="s">
        <v>186</v>
      </c>
      <c r="Y30" s="698"/>
      <c r="Z30" s="690"/>
      <c r="AA30" s="691"/>
      <c r="AB30" s="691"/>
      <c r="AC30" s="691"/>
      <c r="AD30" s="691"/>
      <c r="AE30" s="49" t="s">
        <v>13</v>
      </c>
      <c r="AK30" s="651">
        <v>36.5</v>
      </c>
      <c r="AL30" s="652"/>
      <c r="AM30" s="652"/>
      <c r="AN30" s="652"/>
      <c r="AO30" s="57" t="s">
        <v>13</v>
      </c>
      <c r="AR30" s="758"/>
      <c r="AS30" s="755"/>
      <c r="AT30" s="755"/>
      <c r="AU30" s="756"/>
    </row>
    <row r="31" spans="2:48" ht="27" customHeight="1" thickTop="1" thickBot="1" x14ac:dyDescent="0.2">
      <c r="B31" s="725" t="s">
        <v>375</v>
      </c>
      <c r="C31" s="676"/>
      <c r="D31" s="676"/>
      <c r="E31" s="677"/>
      <c r="F31" s="711">
        <v>42.7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8"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46.1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48.5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46.1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46.1</v>
      </c>
      <c r="P27" s="700"/>
      <c r="Q27" s="700"/>
      <c r="R27" s="700"/>
      <c r="S27" s="49" t="s">
        <v>38</v>
      </c>
      <c r="T27" s="70"/>
      <c r="U27" s="70"/>
      <c r="X27" s="68" t="s">
        <v>39</v>
      </c>
      <c r="Y27" s="71"/>
      <c r="AG27" s="58"/>
      <c r="AH27" s="58"/>
      <c r="AI27" s="58"/>
      <c r="AJ27" s="58"/>
      <c r="AK27" s="742">
        <f>+AG18+O27</f>
        <v>46.1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46.1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48.5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44.6</v>
      </c>
      <c r="G30" s="712"/>
      <c r="H30" s="214" t="s">
        <v>198</v>
      </c>
      <c r="L30" s="709"/>
      <c r="O30" s="61"/>
      <c r="Q30" s="699">
        <f>+ROUND(Z28,1)+ROUND(Z29,1)+ROUND(Z30,1)</f>
        <v>46.1</v>
      </c>
      <c r="R30" s="700"/>
      <c r="S30" s="700"/>
      <c r="T30" s="700"/>
      <c r="U30" s="49" t="s">
        <v>16</v>
      </c>
      <c r="X30" s="697" t="s">
        <v>186</v>
      </c>
      <c r="Y30" s="698"/>
      <c r="Z30" s="690"/>
      <c r="AA30" s="691"/>
      <c r="AB30" s="691"/>
      <c r="AC30" s="691"/>
      <c r="AD30" s="691"/>
      <c r="AE30" s="49" t="s">
        <v>13</v>
      </c>
      <c r="AK30" s="651">
        <v>41.5</v>
      </c>
      <c r="AL30" s="652"/>
      <c r="AM30" s="652"/>
      <c r="AN30" s="652"/>
      <c r="AO30" s="57" t="s">
        <v>13</v>
      </c>
      <c r="AR30" s="758"/>
      <c r="AS30" s="755"/>
      <c r="AT30" s="755"/>
      <c r="AU30" s="756"/>
    </row>
    <row r="31" spans="2:48" ht="27" customHeight="1" thickTop="1" thickBot="1" x14ac:dyDescent="0.2">
      <c r="B31" s="725" t="s">
        <v>375</v>
      </c>
      <c r="C31" s="676"/>
      <c r="D31" s="676"/>
      <c r="E31" s="677"/>
      <c r="F31" s="711">
        <v>48.5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5"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多田建設株式会社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57.5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57.5</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57.5</v>
      </c>
      <c r="P27" s="700"/>
      <c r="Q27" s="700"/>
      <c r="R27" s="700"/>
      <c r="S27" s="49" t="s">
        <v>38</v>
      </c>
      <c r="T27" s="70"/>
      <c r="U27" s="70"/>
      <c r="X27" s="68" t="s">
        <v>39</v>
      </c>
      <c r="Y27" s="71"/>
      <c r="AG27" s="58"/>
      <c r="AH27" s="58"/>
      <c r="AI27" s="58"/>
      <c r="AJ27" s="58"/>
      <c r="AK27" s="742">
        <f>+AG18+O27</f>
        <v>57.5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57.5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60.6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46.8</v>
      </c>
      <c r="G30" s="712"/>
      <c r="H30" s="214" t="s">
        <v>198</v>
      </c>
      <c r="L30" s="709"/>
      <c r="O30" s="61"/>
      <c r="Q30" s="699">
        <f>+ROUND(Z28,1)+ROUND(Z29,1)+ROUND(Z30,1)</f>
        <v>57.5</v>
      </c>
      <c r="R30" s="700"/>
      <c r="S30" s="700"/>
      <c r="T30" s="700"/>
      <c r="U30" s="49" t="s">
        <v>16</v>
      </c>
      <c r="X30" s="697" t="s">
        <v>186</v>
      </c>
      <c r="Y30" s="698"/>
      <c r="Z30" s="690"/>
      <c r="AA30" s="691"/>
      <c r="AB30" s="691"/>
      <c r="AC30" s="691"/>
      <c r="AD30" s="691"/>
      <c r="AE30" s="49" t="s">
        <v>13</v>
      </c>
      <c r="AK30" s="651">
        <v>51.8</v>
      </c>
      <c r="AL30" s="652"/>
      <c r="AM30" s="652"/>
      <c r="AN30" s="652"/>
      <c r="AO30" s="57" t="s">
        <v>13</v>
      </c>
      <c r="AR30" s="758"/>
      <c r="AS30" s="755"/>
      <c r="AT30" s="755"/>
      <c r="AU30" s="756"/>
    </row>
    <row r="31" spans="2:48" ht="27" customHeight="1" thickTop="1" thickBot="1" x14ac:dyDescent="0.2">
      <c r="B31" s="725" t="s">
        <v>375</v>
      </c>
      <c r="C31" s="676"/>
      <c r="D31" s="676"/>
      <c r="E31" s="677"/>
      <c r="F31" s="711">
        <v>60.6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2025-06-05T08:30:55Z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