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13_ncr:1_{D54EDEB1-B718-4A69-8C7C-A7C7ED48799E}" xr6:coauthVersionLast="47" xr6:coauthVersionMax="47" xr10:uidLastSave="{00000000-0000-0000-0000-000000000000}"/>
  <bookViews>
    <workbookView xWindow="-120" yWindow="-120" windowWidth="20730" windowHeight="11040" tabRatio="808" activeTab="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Y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F12" i="89" s="1"/>
  <c r="H24"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H31" i="87"/>
  <c r="Y18" i="91"/>
  <c r="P16" i="91" s="1"/>
  <c r="X58" i="94" s="1"/>
  <c r="W49" i="94" l="1"/>
  <c r="U49" i="94"/>
  <c r="P42" i="94"/>
  <c r="P41" i="94" s="1"/>
  <c r="N49" i="94"/>
  <c r="M49" i="94"/>
  <c r="H31" i="77"/>
  <c r="K49" i="94"/>
  <c r="H31" i="76"/>
  <c r="J49" i="94"/>
  <c r="H31" i="74"/>
  <c r="H49" i="94"/>
  <c r="H36" i="78"/>
  <c r="H37" i="78"/>
  <c r="H24" i="78"/>
  <c r="H31" i="2"/>
  <c r="Q36" i="94"/>
  <c r="Q35" i="94" s="1"/>
  <c r="Q26" i="94" s="1"/>
  <c r="Q27" i="94" s="1"/>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P16" i="75" l="1"/>
  <c r="I58" i="94" s="1"/>
  <c r="H29" i="79"/>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indexed="81"/>
            <rFont val="ＭＳ Ｐゴシック"/>
            <family val="3"/>
            <charset val="128"/>
          </rPr>
          <t xml:space="preserve">産業分類をメニューから選んでください。
</t>
        </r>
      </text>
    </comment>
    <comment ref="L52" authorId="0" shapeId="0" xr:uid="{00000000-0006-0000-0000-00000600000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00000000-0006-0000-01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00000000-0006-0000-01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00000000-0006-0000-01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00000000-0006-0000-02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0000000-0006-0000-02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00000000-0006-0000-02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00000000-0006-0000-02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00000000-0006-0000-03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00000000-0006-0000-03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00000000-0006-0000-03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00000000-0006-0000-03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00000000-0006-0000-04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00000000-0006-0000-04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00000000-0006-0000-04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00000000-0006-0000-04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00000000-0006-0000-05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00000000-0006-0000-05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00000000-0006-0000-05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00000000-0006-0000-05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00000000-0006-0000-0600-000004000000}">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indexed="81"/>
            <rFont val="ＭＳ Ｐゴシック"/>
            <family val="3"/>
            <charset val="128"/>
          </rPr>
          <t>同上</t>
        </r>
      </text>
    </comment>
    <comment ref="F15" authorId="0" shapeId="0" xr:uid="{00000000-0006-0000-0600-00000E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12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indexed="81"/>
            <rFont val="ＭＳ Ｐゴシック"/>
            <family val="3"/>
            <charset val="128"/>
          </rPr>
          <t>⑧、⑨、※3及びｂの合計から自動的に計算されます。</t>
        </r>
      </text>
    </comment>
    <comment ref="AH18" authorId="0" shapeId="0" xr:uid="{00000000-0006-0000-0600-000014000000}">
      <text>
        <r>
          <rPr>
            <sz val="9"/>
            <color indexed="81"/>
            <rFont val="ＭＳ Ｐゴシック"/>
            <family val="3"/>
            <charset val="128"/>
          </rPr>
          <t>右にあるｂ-1およびｂ-2から、自動的に計算されます。</t>
        </r>
      </text>
    </comment>
    <comment ref="AO18" authorId="0" shapeId="0" xr:uid="{00000000-0006-0000-0600-000015000000}">
      <text>
        <r>
          <rPr>
            <sz val="9"/>
            <color indexed="81"/>
            <rFont val="ＭＳ Ｐゴシック"/>
            <family val="3"/>
            <charset val="128"/>
          </rPr>
          <t>右側にある3つの委託目的別内訳量から、自動的に計算されます。</t>
        </r>
      </text>
    </comment>
    <comment ref="AU18" authorId="0" shapeId="0" xr:uid="{00000000-0006-0000-0600-000016000000}">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indexed="81"/>
            <rFont val="ＭＳ Ｐゴシック"/>
            <family val="3"/>
            <charset val="128"/>
          </rPr>
          <t>右上のフローから、自動的に計算されます。</t>
        </r>
      </text>
    </comment>
    <comment ref="P24" authorId="0" shapeId="0" xr:uid="{00000000-0006-0000-0600-00001F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indexed="81"/>
            <rFont val="ＭＳ Ｐゴシック"/>
            <family val="3"/>
            <charset val="128"/>
          </rPr>
          <t>右上のフローから、自動的に計算されます。</t>
        </r>
      </text>
    </comment>
    <comment ref="D26" authorId="0" shapeId="0" xr:uid="{00000000-0006-0000-0600-000023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indexed="81"/>
            <rFont val="ＭＳ Ｐゴシック"/>
            <family val="3"/>
            <charset val="128"/>
          </rPr>
          <t>右上のフローから、自動的に計算されます。</t>
        </r>
      </text>
    </comment>
    <comment ref="D27" authorId="0" shapeId="0" xr:uid="{00000000-0006-0000-0600-000025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indexed="81"/>
            <rFont val="ＭＳ Ｐゴシック"/>
            <family val="3"/>
            <charset val="128"/>
          </rPr>
          <t>右上のフローから、自動的に計算されます。</t>
        </r>
      </text>
    </comment>
    <comment ref="P27" authorId="0" shapeId="0" xr:uid="{00000000-0006-0000-0600-000027000000}">
      <text>
        <r>
          <rPr>
            <sz val="9"/>
            <color indexed="81"/>
            <rFont val="ＭＳ Ｐゴシック"/>
            <family val="3"/>
            <charset val="128"/>
          </rPr>
          <t>下にあるＢ-1およびＢ-2から、自動的に計算されます。</t>
        </r>
      </text>
    </comment>
    <comment ref="AL27" authorId="0" shapeId="0" xr:uid="{00000000-0006-0000-0600-000028000000}">
      <text>
        <r>
          <rPr>
            <sz val="9"/>
            <color indexed="81"/>
            <rFont val="ＭＳ Ｐゴシック"/>
            <family val="3"/>
            <charset val="128"/>
          </rPr>
          <t>Ｂとｂの合計が自動的に計算されます。</t>
        </r>
      </text>
    </comment>
    <comment ref="AS27" authorId="0" shapeId="0" xr:uid="{00000000-0006-0000-0600-000029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indexed="81"/>
            <rFont val="ＭＳ Ｐゴシック"/>
            <family val="3"/>
            <charset val="128"/>
          </rPr>
          <t>右上のフローから、自動的に計算されます。</t>
        </r>
      </text>
    </comment>
    <comment ref="AA28" authorId="0" shapeId="0" xr:uid="{00000000-0006-0000-0600-00002C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indexed="81"/>
            <rFont val="ＭＳ Ｐゴシック"/>
            <family val="3"/>
            <charset val="128"/>
          </rPr>
          <t>右上のフローから、自動的に計算されます。</t>
        </r>
      </text>
    </comment>
    <comment ref="AA29" authorId="0" shapeId="0" xr:uid="{00000000-0006-0000-0600-00002F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indexed="81"/>
            <rFont val="ＭＳ Ｐゴシック"/>
            <family val="3"/>
            <charset val="128"/>
          </rPr>
          <t>右上のフローから、自動的に計算されます。</t>
        </r>
      </text>
    </comment>
    <comment ref="R30" authorId="0" shapeId="0" xr:uid="{00000000-0006-0000-0600-000032000000}">
      <text>
        <r>
          <rPr>
            <sz val="9"/>
            <color indexed="81"/>
            <rFont val="ＭＳ Ｐゴシック"/>
            <family val="3"/>
            <charset val="128"/>
          </rPr>
          <t>右側にある3つの委託目的別内訳量から、自動的に計算されます。</t>
        </r>
      </text>
    </comment>
    <comment ref="AA30" authorId="0" shapeId="0" xr:uid="{00000000-0006-0000-0600-000033000000}">
      <text>
        <r>
          <rPr>
            <sz val="9"/>
            <color indexed="81"/>
            <rFont val="ＭＳ Ｐゴシック"/>
            <family val="3"/>
            <charset val="128"/>
          </rPr>
          <t>同上</t>
        </r>
      </text>
    </comment>
    <comment ref="AL30" authorId="0" shapeId="0" xr:uid="{00000000-0006-0000-0600-000034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indexed="81"/>
            <rFont val="ＭＳ Ｐゴシック"/>
            <family val="3"/>
            <charset val="128"/>
          </rPr>
          <t>右上のフローから、自動的に計算されます。</t>
        </r>
      </text>
    </comment>
    <comment ref="AS31" authorId="0" shapeId="0" xr:uid="{00000000-0006-0000-0600-00003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indexed="81"/>
            <rFont val="ＭＳ Ｐゴシック"/>
            <family val="3"/>
            <charset val="128"/>
          </rPr>
          <t>右上のフローから、自動的に計算されます。</t>
        </r>
      </text>
    </comment>
    <comment ref="D33" authorId="0" shapeId="0" xr:uid="{00000000-0006-0000-0600-00003A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indexed="81"/>
            <rFont val="ＭＳ Ｐゴシック"/>
            <family val="3"/>
            <charset val="128"/>
          </rPr>
          <t>右上のフローから、自動的に計算されます。</t>
        </r>
      </text>
    </comment>
    <comment ref="R33" authorId="0" shapeId="0" xr:uid="{00000000-0006-0000-0600-00003C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indexed="81"/>
            <rFont val="MS P ゴシック"/>
            <family val="3"/>
            <charset val="128"/>
          </rPr>
          <t>右上のフローから、自動的に計算されます。</t>
        </r>
      </text>
    </comment>
    <comment ref="H37" authorId="0" shapeId="0" xr:uid="{00000000-0006-0000-0600-00003E000000}">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00000000-0006-0000-07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00000000-0006-0000-07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00000000-0006-0000-07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00000000-0006-0000-07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00000000-0006-0000-08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00000000-0006-0000-08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00000000-0006-0000-08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00000000-0006-0000-08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00000000-0006-0000-09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00000000-0006-0000-09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00000000-0006-0000-09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00000000-0006-0000-09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00000000-0006-0000-0A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00000000-0006-0000-0A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00000000-0006-0000-0A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00000000-0006-0000-0A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00000000-0006-0000-0B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00000000-0006-0000-0B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00000000-0006-0000-0B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00000000-0006-0000-0B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00000000-0006-0000-0C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00000000-0006-0000-0C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00000000-0006-0000-0C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00000000-0006-0000-0C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00000000-0006-0000-0D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00000000-0006-0000-0D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0000000-0006-0000-0D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00000000-0006-0000-0D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00000000-0006-0000-0E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0000000-0006-0000-0E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00000000-0006-0000-0E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00000000-0006-0000-0E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00000000-0006-0000-0F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0000000-0006-0000-0F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0000000-0006-0000-0F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000000-0006-0000-0F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00000000-0006-0000-10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00000000-0006-0000-10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00000000-0006-0000-10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00000000-0006-0000-10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0000000-0006-0000-11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00000000-0006-0000-11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00000000-0006-0000-11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00000000-0006-0000-1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0000000-0006-0000-12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00000000-0006-0000-12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00000000-0006-0000-12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00000000-0006-0000-12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00000000-0006-0000-13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00000000-0006-0000-13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00000000-0006-0000-13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00000000-0006-0000-13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00000000-0006-0000-1400-00001B000000}">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00000000-0006-0000-1400-00001D000000}">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00000000-0006-0000-1400-00002800000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00000000-0006-0000-14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<sst xmlns="http://schemas.openxmlformats.org/spreadsheetml/2006/main" count="3304" uniqueCount="476">
  <si>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</si>
  <si>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</si>
  <si>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</si>
  <si>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</si>
  <si>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</si>
  <si>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</si>
  <si>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</si>
  <si>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</si>
  <si>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</si>
  <si>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</si>
  <si>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</si>
  <si>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</si>
  <si>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</si>
  <si>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</si>
  <si>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</si>
  <si>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</si>
  <si>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</si>
  <si>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</si>
  <si>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</si>
  <si>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</si>
  <si>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</si>
  <si>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</si>
  <si>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</si>
  <si>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</si>
  <si>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</si>
  <si>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</si>
  <si>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</si>
  <si>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</si>
  <si>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</si>
  <si>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</si>
  <si>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</si>
  <si>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</si>
  <si>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</si>
  <si>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</si>
  <si>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</si>
  <si>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</si>
  <si>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</si>
  <si>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</si>
  <si>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</si>
  <si>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</si>
  <si>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</si>
  <si>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</si>
  <si>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</si>
  <si>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</si>
  <si>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</si>
  <si>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</si>
  <si>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</si>
  <si>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</si>
  <si>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</si>
  <si>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</si>
  <si>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</si>
  <si>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</si>
  <si>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</si>
  <si>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</si>
  <si>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</si>
  <si>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</si>
  <si>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</si>
  <si>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</si>
  <si>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</si>
  <si>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</si>
  <si>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</si>
  <si>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</si>
  <si>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</si>
  <si>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</si>
  <si>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</si>
  <si>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</si>
  <si>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</si>
  <si>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</si>
  <si>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</si>
  <si>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</si>
  <si>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</si>
  <si>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</si>
  <si>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</si>
  <si>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</si>
  <si>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</si>
  <si>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</si>
  <si>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</si>
  <si>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</si>
  <si>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</si>
  <si>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</si>
  <si>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</si>
  <si>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</si>
  <si>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</si>
  <si>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</si>
  <si>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</si>
  <si>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</si>
  <si>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</si>
  <si>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</si>
  <si>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</si>
  <si>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</si>
  <si>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</si>
  <si>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</si>
  <si>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</si>
  <si>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</si>
  <si>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</si>
  <si>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</si>
  <si>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</si>
  <si>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</si>
  <si>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</si>
  <si>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</si>
  <si>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</si>
  <si>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</si>
  <si>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</si>
  <si>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</si>
  <si>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</si>
  <si>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</si>
  <si>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</si>
  <si>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</si>
  <si>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</si>
  <si>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</si>
  <si>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</si>
  <si>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</si>
  <si>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</si>
  <si>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</si>
  <si>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</si>
  <si>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</si>
  <si>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</si>
  <si>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</si>
  <si>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</si>
  <si>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</si>
  <si>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</si>
  <si>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</si>
  <si>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</si>
  <si>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</si>
  <si>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</si>
  <si>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</si>
  <si>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</si>
  <si>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</si>
  <si>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</si>
  <si>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</si>
  <si>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</si>
  <si>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</si>
  <si>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</si>
  <si>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</si>
  <si>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</si>
  <si>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</si>
  <si>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</si>
  <si>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</si>
  <si>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</si>
  <si>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</si>
  <si>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</si>
  <si>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</si>
  <si>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</si>
  <si>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</si>
  <si>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</si>
  <si>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</si>
  <si>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</si>
  <si>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</si>
  <si>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</si>
  <si>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</si>
  <si>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</si>
  <si>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</si>
  <si>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</si>
  <si>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</si>
  <si>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</si>
  <si>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</si>
  <si>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</si>
  <si>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</si>
  <si>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</si>
  <si>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</si>
  <si>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</si>
  <si>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</si>
  <si>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</si>
  <si>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</si>
  <si>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</si>
  <si>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</si>
  <si>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</si>
  <si>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</si>
  <si>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</si>
  <si>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</si>
  <si>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</si>
  <si>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</si>
  <si>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</si>
  <si>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</si>
  <si>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</si>
  <si>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</si>
  <si>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</si>
  <si>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</si>
  <si>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</si>
  <si>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</si>
  <si>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</si>
  <si>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</si>
  <si>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</si>
  <si>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</si>
  <si>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</si>
  <si>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</si>
  <si>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</si>
  <si>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</si>
  <si>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</si>
  <si>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</si>
  <si>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</si>
  <si>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</si>
  <si>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</si>
  <si>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</si>
  <si>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</si>
  <si>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</si>
  <si>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</si>
  <si>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</si>
  <si>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</si>
  <si>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</si>
  <si>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</si>
  <si>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</si>
  <si>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</si>
  <si>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</si>
  <si>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</si>
  <si>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</si>
  <si>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</si>
  <si>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</si>
  <si>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</si>
  <si>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</si>
  <si>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</si>
  <si>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</si>
  <si>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</si>
  <si>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</si>
  <si>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</si>
  <si>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</si>
  <si>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</si>
  <si>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</si>
  <si>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</si>
  <si>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</si>
  <si>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</si>
  <si>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</si>
  <si>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</si>
  <si>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</si>
  <si>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</si>
  <si>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</si>
  <si>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</si>
  <si>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</si>
  <si>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</si>
  <si>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</si>
  <si>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</si>
  <si>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</si>
  <si>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</si>
  <si>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</si>
  <si>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</si>
  <si>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</si>
  <si>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</si>
  <si>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</si>
  <si>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</si>
  <si>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</si>
  <si>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</si>
  <si>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</si>
  <si>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</si>
  <si>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</si>
  <si>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</si>
  <si>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</si>
  <si>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</si>
  <si>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</si>
  <si>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</si>
  <si>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</si>
  <si>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</si>
  <si>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</si>
  <si>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</si>
  <si>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</si>
  <si>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</si>
  <si>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</si>
  <si>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</si>
  <si>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</si>
  <si>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</si>
  <si>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</si>
  <si>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</si>
  <si>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</si>
  <si>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</si>
  <si>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</si>
  <si>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</si>
  <si>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</si>
  <si>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</si>
  <si>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</si>
  <si>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</si>
  <si>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</si>
  <si>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</si>
  <si>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</si>
  <si>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</si>
  <si>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</si>
  <si>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</si>
  <si>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</si>
  <si>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</si>
  <si>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</si>
  <si>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</si>
  <si>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</si>
  <si>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</si>
  <si>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</si>
  <si>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</si>
  <si>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</si>
  <si>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</si>
  <si>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</si>
  <si>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</si>
  <si>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</si>
  <si>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</si>
  <si>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</si>
  <si>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</si>
  <si>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</si>
  <si>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</si>
  <si>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</si>
  <si>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</si>
  <si>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</si>
  <si>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</si>
  <si>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</si>
  <si>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</si>
  <si>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</si>
  <si>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</si>
  <si>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</si>
  <si>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</si>
  <si>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</si>
  <si>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</si>
  <si>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</si>
  <si>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</si>
  <si>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</si>
  <si>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</si>
  <si>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</si>
  <si>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</si>
  <si>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</si>
  <si>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</si>
  <si>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</si>
  <si>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</si>
  <si>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</si>
  <si>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</si>
  <si>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</si>
  <si>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</si>
  <si>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</si>
  <si>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</si>
  <si>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</si>
  <si>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</si>
  <si>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</si>
  <si>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</si>
  <si>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</si>
  <si>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</si>
  <si>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</si>
  <si>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</si>
  <si>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</si>
  <si>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</si>
  <si>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</si>
  <si>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</si>
  <si>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</si>
  <si>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</si>
  <si>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</si>
  <si>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</si>
  <si>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</si>
  <si>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</si>
  <si>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</si>
  <si>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</si>
  <si>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</si>
  <si>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</si>
  <si>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</si>
  <si>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</si>
  <si>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</si>
  <si>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</si>
  <si>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</si>
  <si>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</si>
  <si>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</si>
  <si>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</si>
  <si>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</si>
  <si>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</si>
  <si>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</si>
  <si>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</si>
  <si>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</si>
  <si>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</si>
  <si>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</si>
  <si>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</si>
  <si>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</si>
  <si>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</si>
  <si>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</si>
  <si>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</si>
  <si>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</si>
  <si>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</si>
  <si>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</si>
  <si>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</si>
  <si>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</si>
  <si>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</si>
  <si>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</si>
  <si>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</si>
  <si>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</si>
  <si>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</si>
  <si>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</si>
  <si>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</si>
  <si>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</si>
  <si>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</si>
  <si>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</si>
  <si>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</si>
  <si>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</si>
  <si>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</si>
  <si>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</si>
  <si>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</si>
  <si>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</si>
  <si>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</si>
  <si>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</si>
  <si>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</si>
  <si>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</si>
  <si>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</si>
  <si>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</si>
  <si>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</si>
  <si>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</si>
  <si>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</si>
  <si>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</si>
  <si>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</si>
  <si>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</si>
  <si>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</si>
  <si>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</si>
  <si>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</si>
  <si>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</si>
  <si>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</si>
  <si>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</si>
  <si>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</si>
  <si>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</si>
  <si>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</si>
  <si>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</si>
  <si>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</si>
  <si>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</si>
  <si>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</si>
  <si>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</si>
  <si>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</si>
  <si>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</si>
  <si>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</si>
  <si>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</si>
  <si>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</si>
  <si>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</si>
  <si>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</si>
  <si>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</si>
  <si>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</si>
  <si>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</si>
  <si>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</si>
  <si>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</si>
  <si>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</si>
  <si>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</si>
  <si>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</si>
  <si>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</si>
  <si>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</si>
  <si>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</si>
  <si>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</si>
  <si>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</si>
  <si>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</si>
  <si>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</si>
  <si>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</si>
  <si>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</si>
  <si>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</si>
  <si>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</si>
  <si>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</si>
  <si>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</si>
  <si>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</si>
  <si>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</si>
  <si>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</si>
  <si>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</si>
  <si>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</si>
  <si>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</si>
  <si>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</si>
  <si>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</si>
  <si>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</si>
  <si>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</si>
  <si>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</si>
  <si>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</si>
  <si>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</si>
  <si>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</si>
  <si>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</si>
  <si>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</si>
  <si>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</si>
  <si>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</si>
  <si>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</si>
  <si>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</si>
  <si>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</si>
  <si>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</si>
  <si>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</si>
  <si>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</si>
  <si>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</si>
  <si>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</si>
  <si>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</si>
  <si>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</si>
  <si>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</si>
  <si>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045-392-3081</t>
    <phoneticPr fontId="3"/>
  </si>
  <si>
    <t>神奈川県横浜市戸塚区戸塚町5128-1</t>
    <phoneticPr fontId="3"/>
  </si>
  <si>
    <t>ユニオン建設株式会社　横浜支店
　執行役員支店長　山本　一俊</t>
    <phoneticPr fontId="3"/>
  </si>
  <si>
    <t>ユニオン建設株式会社　横浜支店</t>
    <phoneticPr fontId="3"/>
  </si>
  <si>
    <t>045-392-3081</t>
    <phoneticPr fontId="3"/>
  </si>
  <si>
    <t>横浜市長</t>
    <phoneticPr fontId="3"/>
  </si>
  <si>
    <t>Ｄ－建設業</t>
    <phoneticPr fontId="3"/>
  </si>
  <si>
    <t>総合建設業</t>
    <phoneticPr fontId="3"/>
  </si>
  <si>
    <t>令和   8年   6月  12日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</si>
</sst>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23" zoomScaleNormal="100" zoomScaleSheetLayoutView="100" workbookViewId="0">
      <selection activeCell="J35" sqref="J3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466</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475</v>
      </c>
      <c r="M34" s="513"/>
      <c r="N34" s="513"/>
      <c r="O34" s="514"/>
      <c r="Q34" s="20"/>
      <c r="R34" s="20"/>
      <c r="S34" s="20"/>
    </row>
    <row r="35" spans="1:19" ht="11.25" customHeight="1">
      <c r="C35" s="78"/>
      <c r="O35" s="80"/>
      <c r="Q35" s="20"/>
      <c r="R35" s="20"/>
      <c r="S35" s="20"/>
    </row>
    <row r="36" spans="1:19" ht="13.5">
      <c r="C36" s="480" t="s">
        <v>472</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468</v>
      </c>
      <c r="K39" s="492"/>
      <c r="L39" s="493"/>
      <c r="M39" s="493"/>
      <c r="N39" s="493"/>
      <c r="O39" s="494"/>
      <c r="Q39" s="20"/>
      <c r="R39" s="20"/>
    </row>
    <row r="40" spans="1:19" ht="26.25" customHeight="1">
      <c r="C40" s="78"/>
      <c r="H40" s="23" t="s">
        <v>7</v>
      </c>
      <c r="I40" s="23"/>
      <c r="J40" s="492" t="s">
        <v>469</v>
      </c>
      <c r="K40" s="492"/>
      <c r="L40" s="493"/>
      <c r="M40" s="493"/>
      <c r="N40" s="493"/>
      <c r="O40" s="494"/>
    </row>
    <row r="41" spans="1:19">
      <c r="C41" s="78"/>
      <c r="J41" s="21" t="s">
        <v>8</v>
      </c>
      <c r="O41" s="79"/>
    </row>
    <row r="42" spans="1:19">
      <c r="C42" s="78"/>
      <c r="J42" s="24" t="s">
        <v>9</v>
      </c>
      <c r="K42" s="24"/>
      <c r="L42" s="495" t="s">
        <v>471</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2756</v>
      </c>
      <c r="N48" s="519"/>
      <c r="O48" s="520"/>
    </row>
    <row r="49" spans="3:21" ht="18" customHeight="1">
      <c r="C49" s="469" t="s">
        <v>11</v>
      </c>
      <c r="D49" s="501"/>
      <c r="E49" s="502"/>
      <c r="F49" s="488" t="s">
        <v>468</v>
      </c>
      <c r="G49" s="489"/>
      <c r="H49" s="489"/>
      <c r="I49" s="489"/>
      <c r="J49" s="489"/>
      <c r="K49" s="489"/>
      <c r="L49" s="126" t="s">
        <v>172</v>
      </c>
      <c r="M49" s="386"/>
      <c r="N49" s="521" t="s">
        <v>467</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473</v>
      </c>
      <c r="G52" s="552"/>
      <c r="H52" s="552"/>
      <c r="I52" s="552"/>
      <c r="J52" s="30" t="s">
        <v>47</v>
      </c>
      <c r="K52" s="30"/>
      <c r="L52" s="553" t="s">
        <v>474</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5254</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70</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2111</v>
      </c>
      <c r="I63" s="240" t="s">
        <v>4</v>
      </c>
      <c r="J63" s="537" t="s">
        <v>324</v>
      </c>
      <c r="K63" s="538"/>
      <c r="L63" s="539"/>
      <c r="M63" s="535">
        <f>+別紙!AA14</f>
        <v>2111</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2111</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ユニオン建設株式会社　横浜支店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2"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198.9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800</v>
      </c>
      <c r="E24" s="596"/>
      <c r="F24" s="596"/>
      <c r="G24" s="194" t="s">
        <v>198</v>
      </c>
      <c r="H24" s="585">
        <f>+F12</f>
        <v>198.9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198.9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198.9</v>
      </c>
      <c r="Q27" s="645"/>
      <c r="R27" s="645"/>
      <c r="S27" s="645"/>
      <c r="T27" s="44" t="s">
        <v>38</v>
      </c>
      <c r="U27" s="64"/>
      <c r="V27" s="64"/>
      <c r="Y27" s="62" t="s">
        <v>39</v>
      </c>
      <c r="Z27" s="65"/>
      <c r="AH27" s="53"/>
      <c r="AI27" s="53"/>
      <c r="AJ27" s="53"/>
      <c r="AK27" s="53"/>
      <c r="AL27" s="615">
        <f>+AH18+P27</f>
        <v>198.9</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198.9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800</v>
      </c>
      <c r="E29" s="596"/>
      <c r="F29" s="596"/>
      <c r="G29" s="194" t="s">
        <v>198</v>
      </c>
      <c r="H29" s="585">
        <f>+AL27</f>
        <v>198.9</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198.9</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800</v>
      </c>
      <c r="E31" s="596"/>
      <c r="F31" s="596"/>
      <c r="G31" s="194" t="s">
        <v>198</v>
      </c>
      <c r="H31" s="585">
        <f>+AS24</f>
        <v>198.9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22"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50</v>
      </c>
      <c r="E24" s="596"/>
      <c r="F24" s="596"/>
      <c r="G24" s="194" t="s">
        <v>198</v>
      </c>
      <c r="H24" s="585">
        <f>+F12</f>
        <v>0.1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0.1</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0.1</v>
      </c>
      <c r="Q27" s="645"/>
      <c r="R27" s="645"/>
      <c r="S27" s="645"/>
      <c r="T27" s="44" t="s">
        <v>38</v>
      </c>
      <c r="U27" s="64"/>
      <c r="V27" s="64"/>
      <c r="Y27" s="62" t="s">
        <v>39</v>
      </c>
      <c r="Z27" s="65"/>
      <c r="AH27" s="53"/>
      <c r="AI27" s="53"/>
      <c r="AJ27" s="53"/>
      <c r="AK27" s="53"/>
      <c r="AL27" s="615">
        <f>+AH18+P27</f>
        <v>0.1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0.1</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50</v>
      </c>
      <c r="E29" s="596"/>
      <c r="F29" s="596"/>
      <c r="G29" s="194" t="s">
        <v>198</v>
      </c>
      <c r="H29" s="585">
        <f>+AL27</f>
        <v>0.1</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0.1</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50</v>
      </c>
      <c r="E31" s="596"/>
      <c r="F31" s="596"/>
      <c r="G31" s="194" t="s">
        <v>198</v>
      </c>
      <c r="H31" s="585">
        <f>+AS24</f>
        <v>0.1</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5"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6"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abSelected="1" topLeftCell="J16" zoomScaleNormal="100" workbookViewId="0">
      <selection activeCell="AU22" sqref="AU2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8.1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v>8.1</v>
      </c>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5</v>
      </c>
      <c r="E24" s="596"/>
      <c r="F24" s="596"/>
      <c r="G24" s="194" t="s">
        <v>198</v>
      </c>
      <c r="H24" s="585">
        <f>+F12</f>
        <v>8.1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8.1</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8.1</v>
      </c>
      <c r="Q27" s="645"/>
      <c r="R27" s="645"/>
      <c r="S27" s="645"/>
      <c r="T27" s="44" t="s">
        <v>38</v>
      </c>
      <c r="U27" s="64"/>
      <c r="V27" s="64"/>
      <c r="Y27" s="62" t="s">
        <v>39</v>
      </c>
      <c r="Z27" s="65"/>
      <c r="AH27" s="53"/>
      <c r="AI27" s="53"/>
      <c r="AJ27" s="53"/>
      <c r="AK27" s="53"/>
      <c r="AL27" s="615">
        <f>+AH18+P27</f>
        <v>8.1</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8.1</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5</v>
      </c>
      <c r="E29" s="596"/>
      <c r="F29" s="596"/>
      <c r="G29" s="194" t="s">
        <v>198</v>
      </c>
      <c r="H29" s="585">
        <f>+AL27</f>
        <v>8.1</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8.1</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5</v>
      </c>
      <c r="E31" s="596"/>
      <c r="F31" s="596"/>
      <c r="G31" s="194" t="s">
        <v>198</v>
      </c>
      <c r="H31" s="585">
        <f>+AS24</f>
        <v>8.1</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9" zoomScaleNormal="100" workbookViewId="0">
      <selection activeCell="U34" sqref="U34:V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100</v>
      </c>
      <c r="E24" s="596"/>
      <c r="F24" s="596"/>
      <c r="G24" s="194" t="s">
        <v>198</v>
      </c>
      <c r="H24" s="585">
        <f>+F12</f>
        <v>13.5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13.5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13.5</v>
      </c>
      <c r="Q27" s="645"/>
      <c r="R27" s="645"/>
      <c r="S27" s="645"/>
      <c r="T27" s="44" t="s">
        <v>38</v>
      </c>
      <c r="U27" s="64"/>
      <c r="V27" s="64"/>
      <c r="Y27" s="62" t="s">
        <v>39</v>
      </c>
      <c r="Z27" s="65"/>
      <c r="AH27" s="53"/>
      <c r="AI27" s="53"/>
      <c r="AJ27" s="53"/>
      <c r="AK27" s="53"/>
      <c r="AL27" s="615">
        <f>+AH18+P27</f>
        <v>13.5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100</v>
      </c>
      <c r="E29" s="596"/>
      <c r="F29" s="596"/>
      <c r="G29" s="194" t="s">
        <v>198</v>
      </c>
      <c r="H29" s="585">
        <f>+AL27</f>
        <v>13.5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13.5</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100</v>
      </c>
      <c r="E31" s="596"/>
      <c r="F31" s="596"/>
      <c r="G31" s="194" t="s">
        <v>198</v>
      </c>
      <c r="H31" s="585">
        <f>+AS24</f>
        <v>13.5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v>
      </c>
      <c r="E24" s="596"/>
      <c r="F24" s="596"/>
      <c r="G24" s="194" t="s">
        <v>198</v>
      </c>
      <c r="H24" s="585">
        <f>+F12</f>
        <v>4.7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4.7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4.7</v>
      </c>
      <c r="Q27" s="645"/>
      <c r="R27" s="645"/>
      <c r="S27" s="645"/>
      <c r="T27" s="44" t="s">
        <v>38</v>
      </c>
      <c r="U27" s="64"/>
      <c r="V27" s="64"/>
      <c r="Y27" s="62" t="s">
        <v>39</v>
      </c>
      <c r="Z27" s="65"/>
      <c r="AH27" s="53"/>
      <c r="AI27" s="53"/>
      <c r="AJ27" s="53"/>
      <c r="AK27" s="53"/>
      <c r="AL27" s="615">
        <f>+AH18+P27</f>
        <v>4.7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4.7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v>
      </c>
      <c r="E29" s="596"/>
      <c r="F29" s="596"/>
      <c r="G29" s="194" t="s">
        <v>198</v>
      </c>
      <c r="H29" s="585">
        <f>+AL27</f>
        <v>4.7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4.7</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5</v>
      </c>
      <c r="E31" s="596"/>
      <c r="F31" s="596"/>
      <c r="G31" s="194" t="s">
        <v>198</v>
      </c>
      <c r="H31" s="585">
        <f>+AS24</f>
        <v>4.7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141.6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150</v>
      </c>
      <c r="E24" s="596"/>
      <c r="F24" s="596"/>
      <c r="G24" s="194" t="s">
        <v>198</v>
      </c>
      <c r="H24" s="585">
        <f>+F12</f>
        <v>141.6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141.6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141.6</v>
      </c>
      <c r="Q27" s="645"/>
      <c r="R27" s="645"/>
      <c r="S27" s="645"/>
      <c r="T27" s="44" t="s">
        <v>38</v>
      </c>
      <c r="U27" s="64"/>
      <c r="V27" s="64"/>
      <c r="Y27" s="62" t="s">
        <v>39</v>
      </c>
      <c r="Z27" s="65"/>
      <c r="AH27" s="53"/>
      <c r="AI27" s="53"/>
      <c r="AJ27" s="53"/>
      <c r="AK27" s="53"/>
      <c r="AL27" s="615">
        <f>+AH18+P27</f>
        <v>141.6</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141.6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150</v>
      </c>
      <c r="E29" s="596"/>
      <c r="F29" s="596"/>
      <c r="G29" s="194" t="s">
        <v>198</v>
      </c>
      <c r="H29" s="585">
        <f>+AL27</f>
        <v>141.6</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141.6</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150</v>
      </c>
      <c r="E31" s="596"/>
      <c r="F31" s="596"/>
      <c r="G31" s="194" t="s">
        <v>198</v>
      </c>
      <c r="H31" s="585">
        <f>+AS24</f>
        <v>141.6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19"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1254.9000000000001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800</v>
      </c>
      <c r="E24" s="596"/>
      <c r="F24" s="596"/>
      <c r="G24" s="194" t="s">
        <v>198</v>
      </c>
      <c r="H24" s="585">
        <f>+F12</f>
        <v>1254.9000000000001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1254.9000000000001</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1254.9000000000001</v>
      </c>
      <c r="Q27" s="645"/>
      <c r="R27" s="645"/>
      <c r="S27" s="645"/>
      <c r="T27" s="44" t="s">
        <v>38</v>
      </c>
      <c r="U27" s="64"/>
      <c r="V27" s="64"/>
      <c r="Y27" s="62" t="s">
        <v>39</v>
      </c>
      <c r="Z27" s="65"/>
      <c r="AH27" s="53"/>
      <c r="AI27" s="53"/>
      <c r="AJ27" s="53"/>
      <c r="AK27" s="53"/>
      <c r="AL27" s="615">
        <f>+AH18+P27</f>
        <v>1254.9000000000001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1254.9000000000001</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800</v>
      </c>
      <c r="E29" s="596"/>
      <c r="F29" s="596"/>
      <c r="G29" s="194" t="s">
        <v>198</v>
      </c>
      <c r="H29" s="585">
        <f>+AL27</f>
        <v>1254.9000000000001</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1254.9000000000001</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800</v>
      </c>
      <c r="E31" s="596"/>
      <c r="F31" s="596"/>
      <c r="G31" s="194" t="s">
        <v>198</v>
      </c>
      <c r="H31" s="585">
        <f>+AS24</f>
        <v>1254.9000000000001</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topLeftCell="A19"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topLeftCell="A19" zoomScaleNormal="100" workbookViewId="0">
      <selection activeCell="Z34" sqref="Z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topLeftCell="A22"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22"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ユニオン建設株式会社　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62.4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200</v>
      </c>
      <c r="E24" s="596"/>
      <c r="F24" s="596"/>
      <c r="G24" s="194" t="s">
        <v>198</v>
      </c>
      <c r="H24" s="585">
        <f>+F12</f>
        <v>62.4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62.4</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62.4</v>
      </c>
      <c r="Q27" s="645"/>
      <c r="R27" s="645"/>
      <c r="S27" s="645"/>
      <c r="T27" s="44" t="s">
        <v>38</v>
      </c>
      <c r="U27" s="64"/>
      <c r="V27" s="64"/>
      <c r="Y27" s="62" t="s">
        <v>39</v>
      </c>
      <c r="Z27" s="65"/>
      <c r="AH27" s="53"/>
      <c r="AI27" s="53"/>
      <c r="AJ27" s="53"/>
      <c r="AK27" s="53"/>
      <c r="AL27" s="615">
        <f>+AH18+P27</f>
        <v>62.4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62.4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200</v>
      </c>
      <c r="E29" s="596"/>
      <c r="F29" s="596"/>
      <c r="G29" s="194" t="s">
        <v>198</v>
      </c>
      <c r="H29" s="585">
        <f>+AL27</f>
        <v>62.4</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62.4</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200</v>
      </c>
      <c r="E31" s="596"/>
      <c r="F31" s="596"/>
      <c r="G31" s="194" t="s">
        <v>198</v>
      </c>
      <c r="H31" s="585">
        <f>+AS24</f>
        <v>62.4</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ユニオン建設株式会社　横浜支店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800</v>
      </c>
      <c r="I9" s="319">
        <f>IF(OR(ｳ.廃油!D24&gt;0,ｳ.廃油!D24&lt;0),ｳ.廃油!D24,IF(I$19&gt;0,"0",0))</f>
        <v>50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5</v>
      </c>
      <c r="M9" s="319">
        <f>IF(OR(ｷ.紙くず!D24&gt;0,ｷ.紙くず!D24&lt;0),ｷ.紙くず!D24,IF(M$19&gt;0,"0",0))</f>
        <v>1</v>
      </c>
      <c r="N9" s="319">
        <f>IF(OR(ｸ.木くず!D24&gt;0,ｸ.木くず!D24&lt;0),ｸ.木くず!D24,IF(N$19&gt;0,"0",0))</f>
        <v>100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5</v>
      </c>
      <c r="T9" s="319">
        <f>IF(OR(ｾ.ｶﾞﾗｽ･ｺﾝｸﾘ･陶磁器くず!D24&gt;0,ｾ.ｶﾞﾗｽ･ｺﾝｸﾘ･陶磁器くず!D24&lt;0),ｾ.ｶﾞﾗｽ･ｺﾝｸﾘ･陶磁器くず!D24,IF(T$19&gt;0,"0",0))</f>
        <v>150</v>
      </c>
      <c r="U9" s="319">
        <f>IF(OR(ｿ.鉱さい!D24&gt;0,ｿ.鉱さい!D24&lt;0),ｿ.鉱さい!D24,IF(U$19&gt;0,"0",0))</f>
        <v>0</v>
      </c>
      <c r="V9" s="319">
        <f>IF(OR(ﾀ.がれき類!D24&gt;0,ﾀ.がれき類!D24&lt;0),ﾀ.がれき類!D24,IF(V$19&gt;0,"0",0))</f>
        <v>800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200</v>
      </c>
      <c r="AA9" s="321">
        <f>IF(SUM(G9:Z9)&gt;0,SUM(G9:Z9),IF(AA$19&gt;0,"0",0))</f>
        <v>2111</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t="str">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t="str">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t="str">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t="str">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800</v>
      </c>
      <c r="I14" s="325">
        <f>IF(OR(ｳ.廃油!D29&gt;0,ｳ.廃油!D29&lt;0),ｳ.廃油!D29,IF(I$19&gt;0,"0",0))</f>
        <v>50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5</v>
      </c>
      <c r="M14" s="325">
        <f>IF(OR(ｷ.紙くず!D29&gt;0,ｷ.紙くず!D29&lt;0),ｷ.紙くず!D29,IF(M$19&gt;0,"0",0))</f>
        <v>1</v>
      </c>
      <c r="N14" s="325">
        <f>IF(OR(ｸ.木くず!D29&gt;0,ｸ.木くず!D29&lt;0),ｸ.木くず!D29,IF(N$19&gt;0,"0",0))</f>
        <v>100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5</v>
      </c>
      <c r="T14" s="325">
        <f>IF(OR(ｾ.ｶﾞﾗｽ･ｺﾝｸﾘ･陶磁器くず!D29&gt;0,ｾ.ｶﾞﾗｽ･ｺﾝｸﾘ･陶磁器くず!D29&lt;0),ｾ.ｶﾞﾗｽ･ｺﾝｸﾘ･陶磁器くず!D29,IF(T$19&gt;0,"0",0))</f>
        <v>150</v>
      </c>
      <c r="U14" s="325">
        <f>IF(OR(ｿ.鉱さい!D29&gt;0,ｿ.鉱さい!D29&lt;0),ｿ.鉱さい!D29,IF(U$19&gt;0,"0",0))</f>
        <v>0</v>
      </c>
      <c r="V14" s="325">
        <f>IF(OR(ﾀ.がれき類!D29&gt;0,ﾀ.がれき類!D29&lt;0),ﾀ.がれき類!D29,IF(V$19&gt;0,"0",0))</f>
        <v>800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200</v>
      </c>
      <c r="AA14" s="327">
        <f t="shared" si="0"/>
        <v>2111</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t="str">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800</v>
      </c>
      <c r="I16" s="325">
        <f>IF(OR(ｳ.廃油!D31&gt;0,ｳ.廃油!D31&lt;0),ｳ.廃油!D31,IF(I$19&gt;0,"0",0))</f>
        <v>50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5</v>
      </c>
      <c r="M16" s="325">
        <f>IF(OR(ｷ.紙くず!D31&gt;0,ｷ.紙くず!D31&lt;0),ｷ.紙くず!D31,IF(M$19&gt;0,"0",0))</f>
        <v>1</v>
      </c>
      <c r="N16" s="325">
        <f>IF(OR(ｸ.木くず!D31&gt;0,ｸ.木くず!D31&lt;0),ｸ.木くず!D31,IF(N$19&gt;0,"0",0))</f>
        <v>100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5</v>
      </c>
      <c r="T16" s="325">
        <f>IF(OR(ｾ.ｶﾞﾗｽ･ｺﾝｸﾘ･陶磁器くず!D31&gt;0,ｾ.ｶﾞﾗｽ･ｺﾝｸﾘ･陶磁器くず!D31&lt;0),ｾ.ｶﾞﾗｽ･ｺﾝｸﾘ･陶磁器くず!D31,IF(T$19&gt;0,"0",0))</f>
        <v>150</v>
      </c>
      <c r="U16" s="325">
        <f>IF(OR(ｿ.鉱さい!D31&gt;0,ｿ.鉱さい!D31&lt;0),ｿ.鉱さい!D31,IF(U$19&gt;0,"0",0))</f>
        <v>0</v>
      </c>
      <c r="V16" s="325">
        <f>IF(OR(ﾀ.がれき類!D31&gt;0,ﾀ.がれき類!D31&lt;0),ﾀ.がれき類!D31,IF(V$19&gt;0,"0",0))</f>
        <v>800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200</v>
      </c>
      <c r="AA16" s="327">
        <f t="shared" si="0"/>
        <v>2111</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t="str">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t="str">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198.9</v>
      </c>
      <c r="I19" s="331">
        <f t="shared" si="1"/>
        <v>0.1</v>
      </c>
      <c r="J19" s="331">
        <f t="shared" si="1"/>
        <v>0</v>
      </c>
      <c r="K19" s="331">
        <f t="shared" si="1"/>
        <v>0</v>
      </c>
      <c r="L19" s="331">
        <f t="shared" si="1"/>
        <v>8.1</v>
      </c>
      <c r="M19" s="331">
        <f t="shared" si="1"/>
        <v>0</v>
      </c>
      <c r="N19" s="331">
        <f t="shared" si="1"/>
        <v>13.5</v>
      </c>
      <c r="O19" s="331">
        <f t="shared" si="1"/>
        <v>0</v>
      </c>
      <c r="P19" s="331">
        <f t="shared" si="1"/>
        <v>0</v>
      </c>
      <c r="Q19" s="331">
        <f t="shared" si="1"/>
        <v>0</v>
      </c>
      <c r="R19" s="331">
        <f t="shared" si="1"/>
        <v>0</v>
      </c>
      <c r="S19" s="331">
        <f t="shared" si="1"/>
        <v>4.7</v>
      </c>
      <c r="T19" s="331">
        <f t="shared" si="1"/>
        <v>141.6</v>
      </c>
      <c r="U19" s="331">
        <f t="shared" si="1"/>
        <v>0</v>
      </c>
      <c r="V19" s="331">
        <f t="shared" si="1"/>
        <v>1254.9000000000001</v>
      </c>
      <c r="W19" s="331">
        <f t="shared" si="1"/>
        <v>0</v>
      </c>
      <c r="X19" s="331">
        <f t="shared" si="1"/>
        <v>0</v>
      </c>
      <c r="Y19" s="331">
        <f t="shared" si="1"/>
        <v>0</v>
      </c>
      <c r="Z19" s="332">
        <f t="shared" si="1"/>
        <v>62.4</v>
      </c>
      <c r="AA19" s="333">
        <f t="shared" ref="AA19:AA25" si="2">SUM(G19:Z19)</f>
        <v>1684.2000000000003</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198.9</v>
      </c>
      <c r="I41" s="367">
        <f t="shared" si="8"/>
        <v>0.1</v>
      </c>
      <c r="J41" s="367">
        <f t="shared" si="8"/>
        <v>0</v>
      </c>
      <c r="K41" s="367">
        <f t="shared" si="8"/>
        <v>0</v>
      </c>
      <c r="L41" s="367">
        <f t="shared" si="8"/>
        <v>8.1</v>
      </c>
      <c r="M41" s="367">
        <f t="shared" si="8"/>
        <v>0</v>
      </c>
      <c r="N41" s="367">
        <f t="shared" si="8"/>
        <v>13.5</v>
      </c>
      <c r="O41" s="367">
        <f t="shared" si="8"/>
        <v>0</v>
      </c>
      <c r="P41" s="367">
        <f t="shared" si="8"/>
        <v>0</v>
      </c>
      <c r="Q41" s="367">
        <f t="shared" si="8"/>
        <v>0</v>
      </c>
      <c r="R41" s="367">
        <f t="shared" si="8"/>
        <v>0</v>
      </c>
      <c r="S41" s="367">
        <f t="shared" si="8"/>
        <v>4.7</v>
      </c>
      <c r="T41" s="367">
        <f t="shared" si="8"/>
        <v>141.6</v>
      </c>
      <c r="U41" s="367">
        <f t="shared" si="8"/>
        <v>0</v>
      </c>
      <c r="V41" s="367">
        <f t="shared" si="8"/>
        <v>1254.9000000000001</v>
      </c>
      <c r="W41" s="367">
        <f t="shared" si="8"/>
        <v>0</v>
      </c>
      <c r="X41" s="367">
        <f t="shared" si="8"/>
        <v>0</v>
      </c>
      <c r="Y41" s="367">
        <f t="shared" si="8"/>
        <v>0</v>
      </c>
      <c r="Z41" s="368">
        <f t="shared" si="8"/>
        <v>62.4</v>
      </c>
      <c r="AA41" s="369">
        <f t="shared" si="4"/>
        <v>1684.2000000000003</v>
      </c>
    </row>
    <row r="42" spans="2:27" ht="20.45" customHeight="1">
      <c r="B42" s="167"/>
      <c r="C42" s="734"/>
      <c r="D42" s="207"/>
      <c r="E42" s="205" t="s">
        <v>262</v>
      </c>
      <c r="F42" s="383"/>
      <c r="G42" s="358">
        <f t="shared" ref="G42:Z42" si="9">SUM(G43:G45)</f>
        <v>0</v>
      </c>
      <c r="H42" s="358">
        <f t="shared" si="9"/>
        <v>198.9</v>
      </c>
      <c r="I42" s="358">
        <f t="shared" si="9"/>
        <v>0.1</v>
      </c>
      <c r="J42" s="358">
        <f t="shared" si="9"/>
        <v>0</v>
      </c>
      <c r="K42" s="358">
        <f t="shared" si="9"/>
        <v>0</v>
      </c>
      <c r="L42" s="358">
        <f t="shared" si="9"/>
        <v>8.1</v>
      </c>
      <c r="M42" s="358">
        <f t="shared" si="9"/>
        <v>0</v>
      </c>
      <c r="N42" s="358">
        <f t="shared" si="9"/>
        <v>13.5</v>
      </c>
      <c r="O42" s="358">
        <f t="shared" si="9"/>
        <v>0</v>
      </c>
      <c r="P42" s="358">
        <f t="shared" si="9"/>
        <v>0</v>
      </c>
      <c r="Q42" s="358">
        <f t="shared" si="9"/>
        <v>0</v>
      </c>
      <c r="R42" s="358">
        <f t="shared" si="9"/>
        <v>0</v>
      </c>
      <c r="S42" s="358">
        <f t="shared" si="9"/>
        <v>4.7</v>
      </c>
      <c r="T42" s="358">
        <f t="shared" si="9"/>
        <v>141.6</v>
      </c>
      <c r="U42" s="358">
        <f t="shared" si="9"/>
        <v>0</v>
      </c>
      <c r="V42" s="358">
        <f t="shared" si="9"/>
        <v>1254.9000000000001</v>
      </c>
      <c r="W42" s="358">
        <f t="shared" si="9"/>
        <v>0</v>
      </c>
      <c r="X42" s="358">
        <f t="shared" si="9"/>
        <v>0</v>
      </c>
      <c r="Y42" s="358">
        <f t="shared" si="9"/>
        <v>0</v>
      </c>
      <c r="Z42" s="359">
        <f t="shared" si="9"/>
        <v>62.4</v>
      </c>
      <c r="AA42" s="360">
        <f t="shared" si="4"/>
        <v>1684.2000000000003</v>
      </c>
    </row>
    <row r="43" spans="2:27" ht="20.45" customHeight="1">
      <c r="B43" s="167"/>
      <c r="C43" s="734"/>
      <c r="D43" s="208"/>
      <c r="E43" s="203"/>
      <c r="F43" s="201" t="s">
        <v>235</v>
      </c>
      <c r="G43" s="361">
        <f>+ｱ.燃え殻!$AA$28</f>
        <v>0</v>
      </c>
      <c r="H43" s="361">
        <f>+ｲ.汚泥!$AA$28</f>
        <v>198.9</v>
      </c>
      <c r="I43" s="361">
        <f>+ｳ.廃油!$AA$28</f>
        <v>0.1</v>
      </c>
      <c r="J43" s="361">
        <f>+ｴ.廃酸!$AA$28</f>
        <v>0</v>
      </c>
      <c r="K43" s="361">
        <f>+ｵ.廃ｱﾙｶﾘ!$AA$28</f>
        <v>0</v>
      </c>
      <c r="L43" s="361">
        <f>+ｶ.廃ﾌﾟﾗ類!$AA$28</f>
        <v>8.1</v>
      </c>
      <c r="M43" s="361">
        <f>+ｷ.紙くず!$AA$28</f>
        <v>0</v>
      </c>
      <c r="N43" s="361">
        <f>+ｸ.木くず!$AA$28</f>
        <v>13.5</v>
      </c>
      <c r="O43" s="361">
        <f>+ｹ.繊維くず!$AA$28</f>
        <v>0</v>
      </c>
      <c r="P43" s="361">
        <f>+ｺ.動植物性残さ!$AA$28</f>
        <v>0</v>
      </c>
      <c r="Q43" s="361">
        <f>+ｻ.動物系固形不要物!$AA$28</f>
        <v>0</v>
      </c>
      <c r="R43" s="361">
        <f>+ｼ.ｺﾞﾑくず!$AA$28</f>
        <v>0</v>
      </c>
      <c r="S43" s="361">
        <f>+ｽ.金属くず!$AA$28</f>
        <v>4.7</v>
      </c>
      <c r="T43" s="361">
        <f>+ｾ.ｶﾞﾗｽ･ｺﾝｸﾘ･陶磁器くず!$AA$28</f>
        <v>141.6</v>
      </c>
      <c r="U43" s="361">
        <f>+ｿ.鉱さい!$AA$28</f>
        <v>0</v>
      </c>
      <c r="V43" s="361">
        <f>+ﾀ.がれき類!$AA$28</f>
        <v>1254.9000000000001</v>
      </c>
      <c r="W43" s="361">
        <f>+ﾁ.動物のふん尿!$AA$28</f>
        <v>0</v>
      </c>
      <c r="X43" s="361">
        <f>+ﾂ.動物の死体!$AA$28</f>
        <v>0</v>
      </c>
      <c r="Y43" s="361">
        <f>+ﾃ.ばいじん!$AA$28</f>
        <v>0</v>
      </c>
      <c r="Z43" s="362">
        <f>+ﾄ.混合廃棄物その他!$AA$28</f>
        <v>62.4</v>
      </c>
      <c r="AA43" s="363">
        <f t="shared" si="4"/>
        <v>1684.2000000000003</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198.9</v>
      </c>
      <c r="I47" s="370">
        <f>+ｳ.廃油!$AL$27</f>
        <v>0.1</v>
      </c>
      <c r="J47" s="370">
        <f>+ｴ.廃酸!$AL$27</f>
        <v>0</v>
      </c>
      <c r="K47" s="370">
        <f>+ｵ.廃ｱﾙｶﾘ!$AL$27</f>
        <v>0</v>
      </c>
      <c r="L47" s="370">
        <f>+ｶ.廃ﾌﾟﾗ類!$AL$27</f>
        <v>8.1</v>
      </c>
      <c r="M47" s="370">
        <f>+ｷ.紙くず!$AL$27</f>
        <v>0</v>
      </c>
      <c r="N47" s="370">
        <f>+ｸ.木くず!$AL$27</f>
        <v>13.5</v>
      </c>
      <c r="O47" s="370">
        <f>+ｹ.繊維くず!$AL$27</f>
        <v>0</v>
      </c>
      <c r="P47" s="370">
        <f>+ｺ.動植物性残さ!$AL$27</f>
        <v>0</v>
      </c>
      <c r="Q47" s="370">
        <f>+ｻ.動物系固形不要物!$AL$27</f>
        <v>0</v>
      </c>
      <c r="R47" s="370">
        <f>+ｼ.ｺﾞﾑくず!$AL$27</f>
        <v>0</v>
      </c>
      <c r="S47" s="370">
        <f>+ｽ.金属くず!$AL$27</f>
        <v>4.7</v>
      </c>
      <c r="T47" s="370">
        <f>+ｾ.ｶﾞﾗｽ･ｺﾝｸﾘ･陶磁器くず!$AL$27</f>
        <v>141.6</v>
      </c>
      <c r="U47" s="370">
        <f>+ｿ.鉱さい!$AL$27</f>
        <v>0</v>
      </c>
      <c r="V47" s="370">
        <f>+ﾀ.がれき類!$AL$27</f>
        <v>1254.9000000000001</v>
      </c>
      <c r="W47" s="370">
        <f>+ﾁ.動物のふん尿!$AL$27</f>
        <v>0</v>
      </c>
      <c r="X47" s="370">
        <f>+ﾂ.動物の死体!$AL$27</f>
        <v>0</v>
      </c>
      <c r="Y47" s="370">
        <f>+ﾃ.ばいじん!$AL$27</f>
        <v>0</v>
      </c>
      <c r="Z47" s="371">
        <f>+ﾄ.混合廃棄物その他!$AL$27</f>
        <v>62.4</v>
      </c>
      <c r="AA47" s="372">
        <f t="shared" si="4"/>
        <v>1684.2000000000003</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198.9</v>
      </c>
      <c r="I49" s="422">
        <f>+ｳ.廃油!$AS$24</f>
        <v>0.1</v>
      </c>
      <c r="J49" s="422">
        <f>+ｴ.廃酸!$AS$24</f>
        <v>0</v>
      </c>
      <c r="K49" s="422">
        <f>+ｵ.廃ｱﾙｶﾘ!$AS$24</f>
        <v>0</v>
      </c>
      <c r="L49" s="422">
        <f>+ｶ.廃ﾌﾟﾗ類!$AS$24</f>
        <v>8.1</v>
      </c>
      <c r="M49" s="422">
        <f>+ｷ.紙くず!$AS$24</f>
        <v>0</v>
      </c>
      <c r="N49" s="422">
        <f>+ｸ.木くず!$AS$24</f>
        <v>13.5</v>
      </c>
      <c r="O49" s="422">
        <f>+ｹ.繊維くず!$AS$24</f>
        <v>0</v>
      </c>
      <c r="P49" s="422">
        <f>+ｺ.動植物性残さ!$AS$24</f>
        <v>0</v>
      </c>
      <c r="Q49" s="422">
        <f>+ｻ.動物系固形不要物!$AS$24</f>
        <v>0</v>
      </c>
      <c r="R49" s="422">
        <f>+ｼ.ｺﾞﾑくず!$AS$24</f>
        <v>0</v>
      </c>
      <c r="S49" s="422">
        <f>+ｽ.金属くず!$AS$24</f>
        <v>4.7</v>
      </c>
      <c r="T49" s="422">
        <f>+ｾ.ｶﾞﾗｽ･ｺﾝｸﾘ･陶磁器くず!$AS$24</f>
        <v>141.6</v>
      </c>
      <c r="U49" s="422">
        <f>+ｿ.鉱さい!$AS$24</f>
        <v>0</v>
      </c>
      <c r="V49" s="422">
        <f>+ﾀ.がれき類!$AS$24</f>
        <v>1254.9000000000001</v>
      </c>
      <c r="W49" s="422">
        <f>+ﾁ.動物のふん尿!$AS$24</f>
        <v>0</v>
      </c>
      <c r="X49" s="422">
        <f>+ﾂ.動物の死体!$AS$24</f>
        <v>0</v>
      </c>
      <c r="Y49" s="422">
        <f>+ﾃ.ばいじん!$AS$24</f>
        <v>0</v>
      </c>
      <c r="Z49" s="423">
        <f>+ﾄ.混合廃棄物その他!$AS$24</f>
        <v>62.4</v>
      </c>
      <c r="AA49" s="424">
        <f t="shared" si="4"/>
        <v>1684.2000000000003</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8.1</v>
      </c>
      <c r="M53" s="419"/>
      <c r="N53" s="419"/>
      <c r="O53" s="419"/>
      <c r="P53" s="419"/>
      <c r="Q53" s="419"/>
      <c r="R53" s="419"/>
      <c r="S53" s="419"/>
      <c r="T53" s="419"/>
      <c r="U53" s="419"/>
      <c r="V53" s="419"/>
      <c r="W53" s="419"/>
      <c r="X53" s="419"/>
      <c r="Y53" s="419"/>
      <c r="Z53" s="434"/>
      <c r="AA53" s="426">
        <f t="shared" si="4"/>
        <v>8.1</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998.9</v>
      </c>
      <c r="I63" s="406">
        <f t="shared" si="10"/>
        <v>50.1</v>
      </c>
      <c r="J63" s="406">
        <f t="shared" si="10"/>
        <v>0</v>
      </c>
      <c r="K63" s="406">
        <f t="shared" si="10"/>
        <v>0</v>
      </c>
      <c r="L63" s="406">
        <f t="shared" si="10"/>
        <v>13.1</v>
      </c>
      <c r="M63" s="406">
        <f t="shared" si="10"/>
        <v>1</v>
      </c>
      <c r="N63" s="406">
        <f t="shared" si="10"/>
        <v>113.5</v>
      </c>
      <c r="O63" s="406">
        <f t="shared" si="10"/>
        <v>0</v>
      </c>
      <c r="P63" s="406">
        <f t="shared" si="10"/>
        <v>0</v>
      </c>
      <c r="Q63" s="406">
        <f t="shared" si="10"/>
        <v>0</v>
      </c>
      <c r="R63" s="406">
        <f t="shared" si="10"/>
        <v>0</v>
      </c>
      <c r="S63" s="406">
        <f t="shared" si="10"/>
        <v>9.6999999999999993</v>
      </c>
      <c r="T63" s="406">
        <f t="shared" si="10"/>
        <v>291.60000000000002</v>
      </c>
      <c r="U63" s="406">
        <f t="shared" si="10"/>
        <v>0</v>
      </c>
      <c r="V63" s="406">
        <f t="shared" si="10"/>
        <v>2054.9</v>
      </c>
      <c r="W63" s="406">
        <f t="shared" si="10"/>
        <v>0</v>
      </c>
      <c r="X63" s="406">
        <f t="shared" si="10"/>
        <v>0</v>
      </c>
      <c r="Y63" s="406">
        <f t="shared" si="10"/>
        <v>0</v>
      </c>
      <c r="Z63" s="406">
        <f t="shared" si="10"/>
        <v>262.39999999999998</v>
      </c>
      <c r="AA63" s="407">
        <f>+AA9+AA19+AA20</f>
        <v>3795.2000000000003</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0"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6月  12日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神奈川県横浜市戸塚区戸塚町5128-1</v>
      </c>
      <c r="K16" s="793"/>
      <c r="L16" s="794"/>
      <c r="M16" s="794"/>
      <c r="N16" s="794"/>
      <c r="O16" s="795"/>
    </row>
    <row r="17" spans="1:15" ht="26.25" customHeight="1">
      <c r="C17" s="78"/>
      <c r="H17" s="23" t="s">
        <v>7</v>
      </c>
      <c r="I17" s="23"/>
      <c r="J17" s="793" t="str">
        <f>+表紙!J40</f>
        <v>ユニオン建設株式会社　横浜支店
　執行役員支店長　山本　一俊</v>
      </c>
      <c r="K17" s="793"/>
      <c r="L17" s="794"/>
      <c r="M17" s="794"/>
      <c r="N17" s="794"/>
      <c r="O17" s="795"/>
    </row>
    <row r="18" spans="1:15">
      <c r="C18" s="78"/>
      <c r="J18" s="21" t="s">
        <v>8</v>
      </c>
      <c r="O18" s="79"/>
    </row>
    <row r="19" spans="1:15">
      <c r="C19" s="78"/>
      <c r="J19" s="24" t="s">
        <v>9</v>
      </c>
      <c r="K19" s="24"/>
      <c r="L19" s="759" t="str">
        <f>IF(+表紙!L42="","",+表紙!L42)</f>
        <v>045-392-3081</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ユニオン建設株式会社　横浜支店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2756</v>
      </c>
      <c r="N25" s="783"/>
      <c r="O25" s="784"/>
    </row>
    <row r="26" spans="1:15" ht="18" customHeight="1">
      <c r="C26" s="469" t="s">
        <v>11</v>
      </c>
      <c r="D26" s="501"/>
      <c r="E26" s="502"/>
      <c r="F26" s="769" t="str">
        <f>+表紙!F49</f>
        <v>神奈川県横浜市戸塚区戸塚町5128-1</v>
      </c>
      <c r="G26" s="770"/>
      <c r="H26" s="770"/>
      <c r="I26" s="770"/>
      <c r="J26" s="770"/>
      <c r="K26" s="770"/>
      <c r="L26" s="126" t="s">
        <v>172</v>
      </c>
      <c r="M26" s="222"/>
      <c r="N26" s="773" t="str">
        <f>IF(+表紙!N49="","",+表紙!N49)</f>
        <v>045-392-3081</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総合建設業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5254</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70</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2111</v>
      </c>
      <c r="I40" s="240" t="s">
        <v>4</v>
      </c>
      <c r="J40" s="537" t="s">
        <v>324</v>
      </c>
      <c r="K40" s="538"/>
      <c r="L40" s="539"/>
      <c r="M40" s="754">
        <f>+表紙!M63</f>
        <v>2111</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2111</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2026-06-12T07:33:25Z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