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<sst xmlns="http://schemas.openxmlformats.org/spreadsheetml/2006/main" count="3174" uniqueCount="462">
  <si>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</si>
  <si>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</si>
  <si>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</si>
  <si>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</si>
  <si>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</si>
  <si>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</si>
  <si>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</si>
  <si>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</si>
  <si>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</si>
  <si>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</si>
  <si>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</si>
  <si>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</si>
  <si>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</si>
  <si>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</si>
  <si>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</si>
  <si>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</si>
  <si>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</si>
  <si>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</si>
  <si>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</si>
  <si>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</si>
  <si>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</si>
  <si>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</si>
  <si>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</si>
  <si>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</si>
  <si>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</si>
  <si>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</si>
  <si>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</si>
  <si>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</si>
  <si>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</si>
  <si>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</si>
  <si>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</si>
  <si>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</si>
  <si>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</si>
  <si>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</si>
  <si>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</si>
  <si>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</si>
  <si>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</si>
  <si>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</si>
  <si>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</si>
  <si>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</si>
  <si>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</si>
  <si>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</si>
  <si>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</si>
  <si>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</si>
  <si>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</si>
  <si>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</si>
  <si>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</si>
  <si>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</si>
  <si>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</si>
  <si>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</si>
  <si>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</si>
  <si>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</si>
  <si>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</si>
  <si>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</si>
  <si>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</si>
  <si>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</si>
  <si>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</si>
  <si>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</si>
  <si>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</si>
  <si>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</si>
  <si>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</si>
  <si>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</si>
  <si>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</si>
  <si>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</si>
  <si>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</si>
  <si>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</si>
  <si>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</si>
  <si>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</si>
  <si>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</si>
  <si>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</si>
  <si>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</si>
  <si>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</si>
  <si>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</si>
  <si>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</si>
  <si>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</si>
  <si>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</si>
  <si>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</si>
  <si>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</si>
  <si>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</si>
  <si>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</si>
  <si>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</si>
  <si>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</si>
  <si>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</si>
  <si>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</si>
  <si>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</si>
  <si>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</si>
  <si>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</si>
  <si>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</si>
  <si>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</si>
  <si>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</si>
  <si>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</si>
  <si>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</si>
  <si>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</si>
  <si>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</si>
  <si>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</si>
  <si>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</si>
  <si>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</si>
  <si>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</si>
  <si>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</si>
  <si>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</si>
  <si>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</si>
  <si>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</si>
  <si>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</si>
  <si>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</si>
  <si>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</si>
  <si>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</si>
  <si>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</si>
  <si>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</si>
  <si>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</si>
  <si>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</si>
  <si>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</si>
  <si>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</si>
  <si>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</si>
  <si>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</si>
  <si>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</si>
  <si>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</si>
  <si>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</si>
  <si>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</si>
  <si>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</si>
  <si>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</si>
  <si>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</si>
  <si>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</si>
  <si>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</si>
  <si>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</si>
  <si>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</si>
  <si>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</si>
  <si>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</si>
  <si>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</si>
  <si>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</si>
  <si>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</si>
  <si>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</si>
  <si>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</si>
  <si>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</si>
  <si>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</si>
  <si>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</si>
  <si>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</si>
  <si>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</si>
  <si>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</si>
  <si>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</si>
  <si>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</si>
  <si>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</si>
  <si>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</si>
  <si>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</si>
  <si>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</si>
  <si>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</si>
  <si>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</si>
  <si>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</si>
  <si>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</si>
  <si>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</si>
  <si>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</si>
  <si>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</si>
  <si>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</si>
  <si>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</si>
  <si>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</si>
  <si>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</si>
  <si>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</si>
  <si>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</si>
  <si>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</si>
  <si>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</si>
  <si>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</si>
  <si>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</si>
  <si>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</si>
  <si>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</si>
  <si>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</si>
  <si>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</si>
  <si>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</si>
  <si>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</si>
  <si>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</si>
  <si>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</si>
  <si>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</si>
  <si>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</si>
  <si>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</si>
  <si>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</si>
  <si>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</si>
  <si>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</si>
  <si>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</si>
  <si>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</si>
  <si>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</si>
  <si>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</si>
  <si>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</si>
  <si>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</si>
  <si>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</si>
  <si>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</si>
  <si>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</si>
  <si>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</si>
  <si>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</si>
  <si>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</si>
  <si>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</si>
  <si>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</si>
  <si>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</si>
  <si>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</si>
  <si>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</si>
  <si>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</si>
  <si>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</si>
  <si>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</si>
  <si>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</si>
  <si>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</si>
  <si>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</si>
  <si>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</si>
  <si>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</si>
  <si>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</si>
  <si>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</si>
  <si>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</si>
  <si>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</si>
  <si>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</si>
  <si>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</si>
  <si>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</si>
  <si>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</si>
  <si>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</si>
  <si>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</si>
  <si>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</si>
  <si>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</si>
  <si>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</si>
  <si>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</si>
  <si>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</si>
  <si>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</si>
  <si>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</si>
  <si>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</si>
  <si>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</si>
  <si>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</si>
  <si>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</si>
  <si>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</si>
  <si>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</si>
  <si>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</si>
  <si>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</si>
  <si>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</si>
  <si>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</si>
  <si>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</si>
  <si>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</si>
  <si>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</si>
  <si>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</si>
  <si>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</si>
  <si>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</si>
  <si>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</si>
  <si>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</si>
  <si>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</si>
  <si>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</si>
  <si>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</si>
  <si>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</si>
  <si>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</si>
  <si>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</si>
  <si>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</si>
  <si>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</si>
  <si>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</si>
  <si>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</si>
  <si>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</si>
  <si>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</si>
  <si>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</si>
  <si>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</si>
  <si>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</si>
  <si>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</si>
  <si>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</si>
  <si>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</si>
  <si>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</si>
  <si>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</si>
  <si>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</si>
  <si>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</si>
  <si>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</si>
  <si>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</si>
  <si>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</si>
  <si>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</si>
  <si>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</si>
  <si>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</si>
  <si>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</si>
  <si>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</si>
  <si>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</si>
  <si>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</si>
  <si>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</si>
  <si>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</si>
  <si>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</si>
  <si>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</si>
  <si>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</si>
  <si>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</si>
  <si>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</si>
  <si>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</si>
  <si>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</si>
  <si>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</si>
  <si>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</si>
  <si>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</si>
  <si>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</si>
  <si>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</si>
  <si>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</si>
  <si>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</si>
  <si>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</si>
  <si>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</si>
  <si>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</si>
  <si>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</si>
  <si>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</si>
  <si>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</si>
  <si>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</si>
  <si>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</si>
  <si>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</si>
  <si>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</si>
  <si>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</si>
  <si>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</si>
  <si>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</si>
  <si>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</si>
  <si>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</si>
  <si>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</si>
  <si>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</si>
  <si>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</si>
  <si>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</si>
  <si>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</si>
  <si>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</si>
  <si>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</si>
  <si>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</si>
  <si>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</si>
  <si>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</si>
  <si>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</si>
  <si>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</si>
  <si>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</si>
  <si>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</si>
  <si>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</si>
  <si>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</si>
  <si>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</si>
  <si>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</si>
  <si>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</si>
  <si>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</si>
  <si>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</si>
  <si>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</si>
  <si>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</si>
  <si>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</si>
  <si>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</si>
  <si>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</si>
  <si>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</si>
  <si>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</si>
  <si>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</si>
  <si>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</si>
  <si>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</si>
  <si>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</si>
  <si>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</si>
  <si>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</si>
  <si>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</si>
  <si>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</si>
  <si>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</si>
  <si>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</si>
  <si>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</si>
  <si>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</si>
  <si>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</si>
  <si>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</si>
  <si>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</si>
  <si>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</si>
  <si>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</si>
  <si>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</si>
  <si>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</si>
  <si>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</si>
  <si>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</si>
  <si>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</si>
  <si>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</si>
  <si>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</si>
  <si>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</si>
  <si>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</si>
  <si>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</si>
  <si>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</si>
  <si>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</si>
  <si>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</si>
  <si>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</si>
  <si>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</si>
  <si>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</si>
  <si>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</si>
  <si>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</si>
  <si>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</si>
  <si>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</si>
  <si>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</si>
  <si>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</si>
  <si>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</si>
  <si>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</si>
  <si>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</si>
  <si>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</si>
  <si>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</si>
  <si>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</si>
  <si>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</si>
  <si>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</si>
  <si>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</si>
  <si>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</si>
  <si>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</si>
  <si>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</si>
  <si>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</si>
  <si>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</si>
  <si>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</si>
  <si>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</si>
  <si>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</si>
  <si>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</si>
  <si>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</si>
  <si>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</si>
  <si>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</si>
  <si>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</si>
  <si>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</si>
  <si>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</si>
  <si>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</si>
  <si>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</si>
  <si>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</si>
  <si>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</si>
  <si>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</si>
  <si>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</si>
  <si>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</si>
  <si>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</si>
  <si>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</si>
  <si>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</si>
  <si>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</si>
  <si>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</si>
  <si>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</si>
  <si>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</si>
  <si>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</si>
  <si>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</si>
  <si>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</si>
  <si>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</si>
  <si>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</si>
  <si>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</si>
  <si>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</si>
  <si>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</si>
  <si>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</si>
  <si>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</si>
  <si>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</si>
  <si>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</si>
  <si>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</si>
  <si>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</si>
  <si>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</si>
  <si>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</si>
  <si>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</si>
  <si>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</si>
  <si>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</si>
  <si>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</si>
  <si>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</si>
  <si>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</si>
  <si>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</si>
  <si>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</si>
  <si>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</si>
  <si>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</si>
  <si>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</si>
  <si>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</si>
  <si>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</si>
  <si>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</si>
  <si>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</si>
  <si>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</si>
  <si>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</si>
  <si>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</si>
  <si>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</si>
  <si>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</si>
  <si>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</si>
  <si>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</si>
  <si>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</si>
  <si>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</si>
  <si>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</si>
  <si>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</si>
  <si>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</si>
  <si>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横浜市中区南仲通3-31</t>
    <phoneticPr fontId="3"/>
  </si>
  <si>
    <t>代表取締役　渡邉一郎</t>
    <phoneticPr fontId="3"/>
  </si>
  <si>
    <t>株式会社渡辺組（横浜市所管域分）</t>
    <phoneticPr fontId="3"/>
  </si>
  <si>
    <t>045-201-3400</t>
    <phoneticPr fontId="3"/>
  </si>
  <si>
    <t>横浜市長</t>
  </si>
  <si>
    <t>Ｄ－建設業</t>
    <phoneticPr fontId="3"/>
  </si>
  <si>
    <t>総合工事業</t>
    <phoneticPr fontId="3"/>
  </si>
  <si>
    <t>　ISO14001を取得している為、その手順等に従い管理体制を形成し、教育・研修を行ない、情報公開を行なっている。
代表取締役
　｜
廃棄物処理統括責任者（環境マネジメントシステム管理責任者）
　｜
廃棄物処理責任者（工事部長）
　｜
廃棄物保管責任者（各作業所所長）</t>
    <phoneticPr fontId="3"/>
  </si>
  <si>
    <t>　チェックリストを作成し、分別を再加速させた。</t>
  </si>
  <si>
    <t>　更に分別を実施し、再利用の可能な処理とする。</t>
  </si>
  <si>
    <t>　物理的に分別不可能な混合廃棄物を除き、全ての廃棄物を分別している。
　ISO14001の手順書に従い、分別表等にて分別状態及び置場の状況等のチェックを実施している。</t>
  </si>
  <si>
    <t>　上記の為、今後分別する産業廃棄物の種類は無い。
　取組に関しては、上記の実施事項を更に発展させる。</t>
  </si>
  <si>
    <t>　埋立処分とする以外にない廃棄物を除き、再生利用業者に委託できている。</t>
  </si>
  <si>
    <t>　処理委託業者の情報を収集し、優良認定処理業者への委託量を増加させる。</t>
  </si>
  <si>
    <t>汚泥　→　凝集処理　→　固化処理　→　再生利用
廃油　→　焼却　→　再生利用
廃プラスチック類　→　破砕　→　再生利用
紙くず　→　溶解　→　再生利用
木くず　→　破砕　→　再生利用
繊維くず →　破砕　→　再生利用
金属くず　→　切断　→　再生利用物
陶磁器くず　→　破砕　→　再生利用
がれき類　→　破砕　→　再生利用
混合廃棄物その他 　→　破砕・機械選別　→　再生利用
廃プラスチック類（石綿含有産業廃棄物）、陶磁器くず（石綿含有産業廃棄物）、がれき類（石綿含有産業廃棄物）、廃石綿等　→　埋め立て</t>
    <rPh sb="24" eb="26">
      <t>ハイユ</t>
    </rPh>
    <rPh sb="92" eb="94">
      <t>センイ</t>
    </rPh>
    <rPh sb="99" eb="101">
      <t>ハサイ</t>
    </rPh>
    <rPh sb="104" eb="106">
      <t>サイセイ</t>
    </rPh>
    <rPh sb="106" eb="108">
      <t>リヨウ</t>
    </rPh>
    <phoneticPr fontId="3"/>
  </si>
  <si>
    <t>令和  7  年  5  月  20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</si>
</sst>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7" zoomScaleNormal="115" zoomScaleSheetLayoutView="100"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461</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2749</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451</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6551</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91</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460</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10</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9896.6999999999989</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2</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1200</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456</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457</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9896.6999999999989</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3066.2000000000003</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9757.7999999999975</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458</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1200</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1200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1200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459</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17.899999999999999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17.899999999999999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17.899999999999999</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17.899999999999999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17.600000000000001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17.600000000000001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17.600000000000001</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17.600000000000001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391.7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391.7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343</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367.2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4731.3999999999996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1000</v>
      </c>
      <c r="P27" s="718"/>
      <c r="Q27" s="718"/>
      <c r="R27" s="718"/>
      <c r="S27" s="49" t="s">
        <v>38</v>
      </c>
      <c r="T27" s="70"/>
      <c r="U27" s="70"/>
      <c r="X27" s="68" t="s">
        <v>39</v>
      </c>
      <c r="Y27" s="71"/>
      <c r="AG27" s="58"/>
      <c r="AH27" s="58"/>
      <c r="AI27" s="58"/>
      <c r="AJ27" s="58"/>
      <c r="AK27" s="668">
        <f>+AG18+O27</f>
        <v>1000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4731.3999999999996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1683.9</v>
      </c>
      <c r="G30" s="674"/>
      <c r="H30" s="214" t="s">
        <v>198</v>
      </c>
      <c r="L30" s="682"/>
      <c r="O30" s="61"/>
      <c r="Q30" s="684">
        <f>+ROUND(Z28,1)+ROUND(Z29,1)+ROUND(Z30,1)</f>
        <v>1000</v>
      </c>
      <c r="R30" s="718"/>
      <c r="S30" s="718"/>
      <c r="T30" s="718"/>
      <c r="U30" s="49" t="s">
        <v>16</v>
      </c>
      <c r="X30" s="726" t="s">
        <v>186</v>
      </c>
      <c r="Y30" s="727"/>
      <c r="Z30" s="670"/>
      <c r="AA30" s="671"/>
      <c r="AB30" s="671"/>
      <c r="AC30" s="671"/>
      <c r="AD30" s="671"/>
      <c r="AE30" s="49" t="s">
        <v>13</v>
      </c>
      <c r="AK30" s="655">
        <v>1000</v>
      </c>
      <c r="AL30" s="656"/>
      <c r="AM30" s="656"/>
      <c r="AN30" s="656"/>
      <c r="AO30" s="57" t="s">
        <v>13</v>
      </c>
      <c r="AR30" s="667"/>
      <c r="AS30" s="664"/>
      <c r="AT30" s="664"/>
      <c r="AU30" s="665"/>
    </row>
    <row r="31" spans="2:48" ht="27" customHeight="1" thickTop="1" thickBot="1" x14ac:dyDescent="0.2">
      <c r="B31" s="690" t="s">
        <v>375</v>
      </c>
      <c r="C31" s="679"/>
      <c r="D31" s="679"/>
      <c r="E31" s="680"/>
      <c r="F31" s="673">
        <v>4633.8999999999996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株式会社渡辺組（横浜市所管域分）</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341.59999999999997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341.59999999999997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341.4</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325.39999999999998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7"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株式会社渡辺組（横浜市所管域分）</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3317.2</v>
      </c>
      <c r="I9" s="377">
        <f>IF(OR(ｳ.廃油!F24&gt;0,ｳ.廃油!F24&lt;0),ｳ.廃油!F24,IF(I$19&gt;0,"0",0))</f>
        <v>1.1000000000000001</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173.1</v>
      </c>
      <c r="M9" s="377">
        <f>IF(OR(ｷ.紙くず!F24&gt;0,ｷ.紙くず!F24&lt;0),ｷ.紙くず!F24,IF(M$19&gt;0,"0",0))</f>
        <v>59.2</v>
      </c>
      <c r="N9" s="377">
        <f>IF(OR(ｸ.木くず!F24&gt;0,ｸ.木くず!F24&lt;0),ｸ.木くず!F24,IF(N$19&gt;0,"0",0))</f>
        <v>845.9</v>
      </c>
      <c r="O9" s="377">
        <f>IF(OR(ｹ.繊維くず!F24&gt;0,ｹ.繊維くず!F24&lt;0),ｹ.繊維くず!F24,IF(O$19&gt;0,"0",0))</f>
        <v>17.899999999999999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17.600000000000001</v>
      </c>
      <c r="T9" s="377">
        <f>IF(OR(ｾ.ｶﾞﾗｽ･ｺﾝｸﾘ･陶磁器くず!F24&gt;0,ｾ.ｶﾞﾗｽ･ｺﾝｸﾘ･陶磁器くず!F24&lt;0),ｾ.ｶﾞﾗｽ･ｺﾝｸﾘ･陶磁器くず!F24,IF(T$19&gt;0,"0",0))</f>
        <v>391.7</v>
      </c>
      <c r="U9" s="377">
        <f>IF(OR(ｿ.鉱さい!F24&gt;0,ｿ.鉱さい!F24&lt;0),ｿ.鉱さい!F24,IF(U$19&gt;0,"0",0))</f>
        <v>0</v>
      </c>
      <c r="V9" s="377">
        <f>IF(OR(ﾀ.がれき類!F24&gt;0,ﾀ.がれき類!F24&lt;0),ﾀ.がれき類!F24,IF(V$19&gt;0,"0",0))</f>
        <v>4731.3999999999996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341.59999999999997</v>
      </c>
      <c r="AA9" s="379">
        <f>IF(SUM(G9:Z9)&gt;0,SUM(G9:Z9),IF(AA$19&gt;0,"0",0))</f>
        <v>9896.6999999999989</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3317.2</v>
      </c>
      <c r="I14" s="383">
        <f>IF(OR(ｳ.廃油!F29&gt;0,ｳ.廃油!F29&lt;0),ｳ.廃油!F29,IF(I$19&gt;0,"0",0))</f>
        <v>1.1000000000000001</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173.1</v>
      </c>
      <c r="M14" s="383">
        <f>IF(OR(ｷ.紙くず!F29&gt;0,ｷ.紙くず!F29&lt;0),ｷ.紙くず!F29,IF(M$19&gt;0,"0",0))</f>
        <v>59.2</v>
      </c>
      <c r="N14" s="383">
        <f>IF(OR(ｸ.木くず!F29&gt;0,ｸ.木くず!F29&lt;0),ｸ.木くず!F29,IF(N$19&gt;0,"0",0))</f>
        <v>845.9</v>
      </c>
      <c r="O14" s="383">
        <f>IF(OR(ｹ.繊維くず!F29&gt;0,ｹ.繊維くず!F29&lt;0),ｹ.繊維くず!F29,IF(O$19&gt;0,"0",0))</f>
        <v>17.899999999999999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17.600000000000001</v>
      </c>
      <c r="T14" s="383">
        <f>IF(OR(ｾ.ｶﾞﾗｽ･ｺﾝｸﾘ･陶磁器くず!F29&gt;0,ｾ.ｶﾞﾗｽ･ｺﾝｸﾘ･陶磁器くず!F29&lt;0),ｾ.ｶﾞﾗｽ･ｺﾝｸﾘ･陶磁器くず!F29,IF(T$19&gt;0,"0",0))</f>
        <v>391.7</v>
      </c>
      <c r="U14" s="383">
        <f>IF(OR(ｿ.鉱さい!F29&gt;0,ｿ.鉱さい!F29&lt;0),ｿ.鉱さい!F29,IF(U$19&gt;0,"0",0))</f>
        <v>0</v>
      </c>
      <c r="V14" s="383">
        <f>IF(OR(ﾀ.がれき類!F29&gt;0,ﾀ.がれき類!F29&lt;0),ﾀ.がれき類!F29,IF(V$19&gt;0,"0",0))</f>
        <v>4731.3999999999996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341.59999999999997</v>
      </c>
      <c r="AA14" s="385">
        <f t="shared" si="0"/>
        <v>9896.6999999999989</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1.7</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173.1</v>
      </c>
      <c r="M15" s="383">
        <f>IF(OR(ｷ.紙くず!F30&gt;0,ｷ.紙くず!F30&lt;0),ｷ.紙くず!F30,IF(M$19&gt;0,"0",0))</f>
        <v>59.2</v>
      </c>
      <c r="N15" s="383">
        <f>IF(OR(ｸ.木くず!F30&gt;0,ｸ.木くず!F30&lt;0),ｸ.木くず!F30,IF(N$19&gt;0,"0",0))</f>
        <v>428.4</v>
      </c>
      <c r="O15" s="383">
        <f>IF(OR(ｹ.繊維くず!F30&gt;0,ｹ.繊維くず!F30&lt;0),ｹ.繊維くず!F30,IF(O$19&gt;0,"0",0))</f>
        <v>17.899999999999999</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17.600000000000001</v>
      </c>
      <c r="T15" s="383">
        <f>IF(OR(ｾ.ｶﾞﾗｽ･ｺﾝｸﾘ･陶磁器くず!F30&gt;0,ｾ.ｶﾞﾗｽ･ｺﾝｸﾘ･陶磁器くず!F30&lt;0),ｾ.ｶﾞﾗｽ･ｺﾝｸﾘ･陶磁器くず!F30,IF(T$19&gt;0,"0",0))</f>
        <v>343</v>
      </c>
      <c r="U15" s="383">
        <f>IF(OR(ｿ.鉱さい!F30&gt;0,ｿ.鉱さい!F30&lt;0),ｿ.鉱さい!F30,IF(U$19&gt;0,"0",0))</f>
        <v>0</v>
      </c>
      <c r="V15" s="383">
        <f>IF(OR(ﾀ.がれき類!F30&gt;0,ﾀ.がれき類!F30&lt;0),ﾀ.がれき類!F30,IF(V$19&gt;0,"0",0))</f>
        <v>1683.9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341.4</v>
      </c>
      <c r="AA15" s="385">
        <f t="shared" si="0"/>
        <v>3066.2000000000003</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3317.2</v>
      </c>
      <c r="I16" s="383">
        <f>IF(OR(ｳ.廃油!F31&gt;0,ｳ.廃油!F31&lt;0),ｳ.廃油!F31,IF(I$19&gt;0,"0",0))</f>
        <v>1.1000000000000001</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172.4</v>
      </c>
      <c r="M16" s="383">
        <f>IF(OR(ｷ.紙くず!F31&gt;0,ｷ.紙くず!F31&lt;0),ｷ.紙くず!F31,IF(M$19&gt;0,"0",0))</f>
        <v>59.2</v>
      </c>
      <c r="N16" s="383">
        <f>IF(OR(ｸ.木くず!F31&gt;0,ｸ.木くず!F31&lt;0),ｸ.木くず!F31,IF(N$19&gt;0,"0",0))</f>
        <v>845.9</v>
      </c>
      <c r="O16" s="383">
        <f>IF(OR(ｹ.繊維くず!F31&gt;0,ｹ.繊維くず!F31&lt;0),ｹ.繊維くず!F31,IF(O$19&gt;0,"0",0))</f>
        <v>17.899999999999999</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17.600000000000001</v>
      </c>
      <c r="T16" s="383">
        <f>IF(OR(ｾ.ｶﾞﾗｽ･ｺﾝｸﾘ･陶磁器くず!F31&gt;0,ｾ.ｶﾞﾗｽ･ｺﾝｸﾘ･陶磁器くず!F31&lt;0),ｾ.ｶﾞﾗｽ･ｺﾝｸﾘ･陶磁器くず!F31,IF(T$19&gt;0,"0",0))</f>
        <v>367.2</v>
      </c>
      <c r="U16" s="383">
        <f>IF(OR(ｿ.鉱さい!F31&gt;0,ｿ.鉱さい!F31&lt;0),ｿ.鉱さい!F31,IF(U$19&gt;0,"0",0))</f>
        <v>0</v>
      </c>
      <c r="V16" s="383">
        <f>IF(OR(ﾀ.がれき類!F31&gt;0,ﾀ.がれき類!F31&lt;0),ﾀ.がれき類!F31,IF(V$19&gt;0,"0",0))</f>
        <v>4633.8999999999996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325.39999999999998</v>
      </c>
      <c r="AA16" s="385">
        <f t="shared" si="0"/>
        <v>9757.7999999999975</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200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1000</v>
      </c>
      <c r="W19" s="389">
        <f t="shared" si="1"/>
        <v>0</v>
      </c>
      <c r="X19" s="389">
        <f t="shared" si="1"/>
        <v>0</v>
      </c>
      <c r="Y19" s="389">
        <f t="shared" si="1"/>
        <v>0</v>
      </c>
      <c r="Z19" s="390">
        <f t="shared" si="1"/>
        <v>0</v>
      </c>
      <c r="AA19" s="391">
        <f t="shared" ref="AA19:AA25" si="2">SUM(G19:Z19)</f>
        <v>1200</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200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1000</v>
      </c>
      <c r="W37" s="424">
        <f t="shared" si="8"/>
        <v>0</v>
      </c>
      <c r="X37" s="424">
        <f t="shared" si="8"/>
        <v>0</v>
      </c>
      <c r="Y37" s="424">
        <f t="shared" si="8"/>
        <v>0</v>
      </c>
      <c r="Z37" s="425">
        <f t="shared" si="8"/>
        <v>0</v>
      </c>
      <c r="AA37" s="426">
        <f t="shared" si="4"/>
        <v>1200</v>
      </c>
    </row>
    <row r="38" spans="2:27" ht="24" customHeight="1" x14ac:dyDescent="0.15">
      <c r="B38" s="170"/>
      <c r="C38" s="809"/>
      <c r="D38" s="227"/>
      <c r="E38" s="225" t="s">
        <v>319</v>
      </c>
      <c r="F38" s="443"/>
      <c r="G38" s="415">
        <f t="shared" ref="G38:Z38" si="9">SUM(G39:G41)</f>
        <v>0</v>
      </c>
      <c r="H38" s="415">
        <f t="shared" si="9"/>
        <v>200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1000</v>
      </c>
      <c r="W38" s="415">
        <f t="shared" si="9"/>
        <v>0</v>
      </c>
      <c r="X38" s="415">
        <f t="shared" si="9"/>
        <v>0</v>
      </c>
      <c r="Y38" s="415">
        <f t="shared" si="9"/>
        <v>0</v>
      </c>
      <c r="Z38" s="416">
        <f t="shared" si="9"/>
        <v>0</v>
      </c>
      <c r="AA38" s="417">
        <f t="shared" si="4"/>
        <v>1200</v>
      </c>
    </row>
    <row r="39" spans="2:27" ht="24" customHeight="1" x14ac:dyDescent="0.15">
      <c r="B39" s="170"/>
      <c r="C39" s="809"/>
      <c r="D39" s="228"/>
      <c r="E39" s="223"/>
      <c r="F39" s="221" t="s">
        <v>233</v>
      </c>
      <c r="G39" s="418">
        <f>+ｱ.燃え殻!$Z$28</f>
        <v>0</v>
      </c>
      <c r="H39" s="418">
        <f>+ｲ.汚泥!$Z$28</f>
        <v>200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1000</v>
      </c>
      <c r="W39" s="418">
        <f>+ﾁ.動物のふん尿!$Z$28</f>
        <v>0</v>
      </c>
      <c r="X39" s="418">
        <f>+ﾂ.動物の死体!$Z$28</f>
        <v>0</v>
      </c>
      <c r="Y39" s="418">
        <f>+ﾃ.ばいじん!$Z$28</f>
        <v>0</v>
      </c>
      <c r="Z39" s="419">
        <f>+ﾄ.混合廃棄物その他!$Z$28</f>
        <v>0</v>
      </c>
      <c r="AA39" s="420">
        <f t="shared" si="4"/>
        <v>1200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200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1000</v>
      </c>
      <c r="W43" s="427">
        <f>+ﾁ.動物のふん尿!$AK$27</f>
        <v>0</v>
      </c>
      <c r="X43" s="427">
        <f>+ﾂ.動物の死体!$AK$27</f>
        <v>0</v>
      </c>
      <c r="Y43" s="427">
        <f>+ﾃ.ばいじん!$AK$27</f>
        <v>0</v>
      </c>
      <c r="Z43" s="428">
        <f>+ﾄ.混合廃棄物その他!$AK$27</f>
        <v>0</v>
      </c>
      <c r="AA43" s="429">
        <f t="shared" si="4"/>
        <v>1200</v>
      </c>
    </row>
    <row r="44" spans="2:27" ht="24" customHeight="1" x14ac:dyDescent="0.15">
      <c r="B44" s="170"/>
      <c r="C44" s="177"/>
      <c r="D44" s="175" t="s">
        <v>188</v>
      </c>
      <c r="E44" s="806" t="s">
        <v>236</v>
      </c>
      <c r="F44" s="807"/>
      <c r="G44" s="430">
        <f>+ｱ.燃え殻!$AK$30</f>
        <v>0</v>
      </c>
      <c r="H44" s="430">
        <f>+ｲ.汚泥!$AK$30</f>
        <v>200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1000</v>
      </c>
      <c r="W44" s="430">
        <f>+ﾁ.動物のふん尿!$AK$30</f>
        <v>0</v>
      </c>
      <c r="X44" s="430">
        <f>+ﾂ.動物の死体!$AK$30</f>
        <v>0</v>
      </c>
      <c r="Y44" s="430">
        <f>+ﾃ.ばいじん!$AK$30</f>
        <v>0</v>
      </c>
      <c r="Z44" s="431">
        <f>+ﾄ.混合廃棄物その他!$AK$30</f>
        <v>0</v>
      </c>
      <c r="AA44" s="432">
        <f t="shared" si="4"/>
        <v>1200</v>
      </c>
    </row>
    <row r="45" spans="2:27" ht="24" customHeight="1" x14ac:dyDescent="0.15">
      <c r="B45" s="170"/>
      <c r="C45" s="177"/>
      <c r="D45" s="442" t="s">
        <v>190</v>
      </c>
      <c r="E45" s="799" t="s">
        <v>237</v>
      </c>
      <c r="F45" s="800"/>
      <c r="G45" s="433">
        <f>+ｱ.燃え殻!$AR$24</f>
        <v>0</v>
      </c>
      <c r="H45" s="433">
        <f>+ｲ.汚泥!$AR$24</f>
        <v>200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1000</v>
      </c>
      <c r="W45" s="433">
        <f>+ﾁ.動物のふん尿!$AR$24</f>
        <v>0</v>
      </c>
      <c r="X45" s="433">
        <f>+ﾂ.動物の死体!$AR$24</f>
        <v>0</v>
      </c>
      <c r="Y45" s="433">
        <f>+ﾃ.ばいじん!$AR$24</f>
        <v>0</v>
      </c>
      <c r="Z45" s="434">
        <f>+ﾄ.混合廃棄物その他!$AR$24</f>
        <v>0</v>
      </c>
      <c r="AA45" s="435">
        <f t="shared" si="4"/>
        <v>1200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3517.2</v>
      </c>
      <c r="I55" s="480">
        <f t="shared" si="10"/>
        <v>1.1000000000000001</v>
      </c>
      <c r="J55" s="480">
        <f t="shared" si="10"/>
        <v>0</v>
      </c>
      <c r="K55" s="480">
        <f t="shared" si="10"/>
        <v>0</v>
      </c>
      <c r="L55" s="480">
        <f t="shared" si="10"/>
        <v>173.1</v>
      </c>
      <c r="M55" s="480">
        <f t="shared" si="10"/>
        <v>59.2</v>
      </c>
      <c r="N55" s="480">
        <f t="shared" si="10"/>
        <v>845.9</v>
      </c>
      <c r="O55" s="480">
        <f t="shared" si="10"/>
        <v>17.899999999999999</v>
      </c>
      <c r="P55" s="480">
        <f t="shared" si="10"/>
        <v>0</v>
      </c>
      <c r="Q55" s="480">
        <f t="shared" si="10"/>
        <v>0</v>
      </c>
      <c r="R55" s="480">
        <f t="shared" si="10"/>
        <v>0</v>
      </c>
      <c r="S55" s="480">
        <f t="shared" si="10"/>
        <v>17.600000000000001</v>
      </c>
      <c r="T55" s="480">
        <f t="shared" si="10"/>
        <v>391.7</v>
      </c>
      <c r="U55" s="480">
        <f t="shared" si="10"/>
        <v>0</v>
      </c>
      <c r="V55" s="480">
        <f t="shared" si="10"/>
        <v>5731.4</v>
      </c>
      <c r="W55" s="480">
        <f t="shared" si="10"/>
        <v>0</v>
      </c>
      <c r="X55" s="480">
        <f t="shared" si="10"/>
        <v>0</v>
      </c>
      <c r="Y55" s="480">
        <f t="shared" si="10"/>
        <v>0</v>
      </c>
      <c r="Z55" s="480">
        <f t="shared" si="10"/>
        <v>341.59999999999997</v>
      </c>
      <c r="AA55" s="481">
        <f>+AA9+AA19+AA20</f>
        <v>11096.699999999999</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5  月  20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横浜市中区南仲通3-31</v>
      </c>
      <c r="M16" s="884"/>
      <c r="N16" s="884"/>
      <c r="O16" s="884"/>
      <c r="P16" s="884"/>
      <c r="Q16" s="884"/>
      <c r="R16" s="884"/>
      <c r="S16" s="884"/>
      <c r="T16" s="884"/>
      <c r="U16" s="282"/>
    </row>
    <row r="17" spans="1:21" ht="26.25" customHeight="1" x14ac:dyDescent="0.15">
      <c r="C17" s="86"/>
      <c r="I17" s="25"/>
      <c r="J17" s="25" t="s">
        <v>7</v>
      </c>
      <c r="K17" s="25"/>
      <c r="L17" s="884" t="str">
        <f>+表紙!L41</f>
        <v>代表取締役　渡邉一郎</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045-201-3400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株式会社渡辺組（横浜市所管域分）</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2749</v>
      </c>
      <c r="Q25" s="891"/>
      <c r="R25" s="891"/>
      <c r="S25" s="891"/>
      <c r="T25" s="891"/>
      <c r="U25" s="892"/>
    </row>
    <row r="26" spans="1:21" ht="26.25" customHeight="1" x14ac:dyDescent="0.15">
      <c r="C26" s="538" t="s">
        <v>11</v>
      </c>
      <c r="D26" s="539"/>
      <c r="E26" s="540"/>
      <c r="F26" s="906" t="str">
        <f>+表紙!F50</f>
        <v>横浜市中区南仲通3-31</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6551</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91</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10</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9896.6999999999989</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チェックリストを作成し、分別を再加速させた。</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2</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1200</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更に分別を実施し、再利用の可能な処理とする。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物理的に分別不可能な混合廃棄物を除き、全ての廃棄物を分別している。
　ISO14001の手順書に従い、分別表等にて分別状態及び置場の状況等のチェックを実施している。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上記の為、今後分別する産業廃棄物の種類は無い。
　取組に関しては、上記の実施事項を更に発展させる。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9896.6999999999989</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3066.2000000000003</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9757.7999999999975</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埋立処分とする以外にない廃棄物を除き、再生利用業者に委託できている。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1200</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1200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1200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処理委託業者の情報を収集し、優良認定処理業者への委託量を増加させる。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3317.2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200</v>
      </c>
      <c r="P27" s="718"/>
      <c r="Q27" s="718"/>
      <c r="R27" s="718"/>
      <c r="S27" s="49" t="s">
        <v>38</v>
      </c>
      <c r="T27" s="70"/>
      <c r="U27" s="70"/>
      <c r="X27" s="68" t="s">
        <v>39</v>
      </c>
      <c r="Y27" s="71"/>
      <c r="AG27" s="58"/>
      <c r="AH27" s="58"/>
      <c r="AI27" s="58"/>
      <c r="AJ27" s="58"/>
      <c r="AK27" s="668">
        <f>+AG18+O27</f>
        <v>200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3317.2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v>
      </c>
      <c r="G30" s="674"/>
      <c r="H30" s="214" t="s">
        <v>198</v>
      </c>
      <c r="L30" s="682"/>
      <c r="O30" s="61"/>
      <c r="Q30" s="684">
        <f>+ROUND(Z28,1)+ROUND(Z29,1)+ROUND(Z30,1)</f>
        <v>200</v>
      </c>
      <c r="R30" s="718"/>
      <c r="S30" s="718"/>
      <c r="T30" s="718"/>
      <c r="U30" s="49" t="s">
        <v>16</v>
      </c>
      <c r="X30" s="726" t="s">
        <v>186</v>
      </c>
      <c r="Y30" s="727"/>
      <c r="Z30" s="670"/>
      <c r="AA30" s="671"/>
      <c r="AB30" s="671"/>
      <c r="AC30" s="671"/>
      <c r="AD30" s="671"/>
      <c r="AE30" s="49" t="s">
        <v>13</v>
      </c>
      <c r="AK30" s="655">
        <v>200</v>
      </c>
      <c r="AL30" s="656"/>
      <c r="AM30" s="656"/>
      <c r="AN30" s="656"/>
      <c r="AO30" s="57" t="s">
        <v>13</v>
      </c>
      <c r="AR30" s="667"/>
      <c r="AS30" s="664"/>
      <c r="AT30" s="664"/>
      <c r="AU30" s="665"/>
    </row>
    <row r="31" spans="2:48" ht="27" customHeight="1" thickTop="1" thickBot="1" x14ac:dyDescent="0.2">
      <c r="B31" s="690" t="s">
        <v>375</v>
      </c>
      <c r="C31" s="679"/>
      <c r="D31" s="679"/>
      <c r="E31" s="680"/>
      <c r="F31" s="673">
        <v>3317.2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1.1000000000000001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1.1000000000000001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1.1000000000000001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173.1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173.1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173.1</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172.4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59.2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59.2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59.2</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59.2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株式会社渡辺組（横浜市所管域分）</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845.9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845.9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428.4</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845.9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2025-05-21T07:11:38Z</dcterms:created>
  <dcterms:modified xsi:type="dcterms:W3CDTF">2025-05-21T07:11:42Z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