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03CC58FE-57E7-491F-B3CE-DA334BD0956C}"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 name="Sheet1" sheetId="99" r:id="rId25"/>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N49" i="94" l="1"/>
  <c r="M49" i="94"/>
  <c r="H31" i="77"/>
  <c r="K49" i="94"/>
  <c r="AL27" i="91"/>
  <c r="X47" i="94" s="1"/>
  <c r="H31" i="76"/>
  <c r="J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S28" i="74" s="1"/>
  <c r="H61" i="94" s="1"/>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9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<sst xmlns="http://schemas.openxmlformats.org/spreadsheetml/2006/main" count="3305" uniqueCount="472">
  <si>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</si>
  <si>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</si>
  <si>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</si>
  <si>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</si>
  <si>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</si>
  <si>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</si>
  <si>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</si>
  <si>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</si>
  <si>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</si>
  <si>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</si>
  <si>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</si>
  <si>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</si>
  <si>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</si>
  <si>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</si>
  <si>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</si>
  <si>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</si>
  <si>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</si>
  <si>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</si>
  <si>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</si>
  <si>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</si>
  <si>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</si>
  <si>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</si>
  <si>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</si>
  <si>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</si>
  <si>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</si>
  <si>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</si>
  <si>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</si>
  <si>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</si>
  <si>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</si>
  <si>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</si>
  <si>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</si>
  <si>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</si>
  <si>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</si>
  <si>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</si>
  <si>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</si>
  <si>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</si>
  <si>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</si>
  <si>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</si>
  <si>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</si>
  <si>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</si>
  <si>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</si>
  <si>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</si>
  <si>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</si>
  <si>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</si>
  <si>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</si>
  <si>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</si>
  <si>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</si>
  <si>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</si>
  <si>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</si>
  <si>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</si>
  <si>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</si>
  <si>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</si>
  <si>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</si>
  <si>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</si>
  <si>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</si>
  <si>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</si>
  <si>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</si>
  <si>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</si>
  <si>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</si>
  <si>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</si>
  <si>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</si>
  <si>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</si>
  <si>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</si>
  <si>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</si>
  <si>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</si>
  <si>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</si>
  <si>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</si>
  <si>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</si>
  <si>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</si>
  <si>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</si>
  <si>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</si>
  <si>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</si>
  <si>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</si>
  <si>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</si>
  <si>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</si>
  <si>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</si>
  <si>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</si>
  <si>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</si>
  <si>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</si>
  <si>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</si>
  <si>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</si>
  <si>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</si>
  <si>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</si>
  <si>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</si>
  <si>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</si>
  <si>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</si>
  <si>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</si>
  <si>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</si>
  <si>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</si>
  <si>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</si>
  <si>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</si>
  <si>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</si>
  <si>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</si>
  <si>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</si>
  <si>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</si>
  <si>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</si>
  <si>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</si>
  <si>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</si>
  <si>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</si>
  <si>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</si>
  <si>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</si>
  <si>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</si>
  <si>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</si>
  <si>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</si>
  <si>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</si>
  <si>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</si>
  <si>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</si>
  <si>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</si>
  <si>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</si>
  <si>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</si>
  <si>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</si>
  <si>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</si>
  <si>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</si>
  <si>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</si>
  <si>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</si>
  <si>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</si>
  <si>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</si>
  <si>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</si>
  <si>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</si>
  <si>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</si>
  <si>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</si>
  <si>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</si>
  <si>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</si>
  <si>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</si>
  <si>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</si>
  <si>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</si>
  <si>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</si>
  <si>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</si>
  <si>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</si>
  <si>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</si>
  <si>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</si>
  <si>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</si>
  <si>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</si>
  <si>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</si>
  <si>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</si>
  <si>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</si>
  <si>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</si>
  <si>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</si>
  <si>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</si>
  <si>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</si>
  <si>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</si>
  <si>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</si>
  <si>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</si>
  <si>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</si>
  <si>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</si>
  <si>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</si>
  <si>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</si>
  <si>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</si>
  <si>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</si>
  <si>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</si>
  <si>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</si>
  <si>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</si>
  <si>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</si>
  <si>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</si>
  <si>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</si>
  <si>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</si>
  <si>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</si>
  <si>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</si>
  <si>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</si>
  <si>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</si>
  <si>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</si>
  <si>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</si>
  <si>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</si>
  <si>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</si>
  <si>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</si>
  <si>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</si>
  <si>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</si>
  <si>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</si>
  <si>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</si>
  <si>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</si>
  <si>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</si>
  <si>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</si>
  <si>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</si>
  <si>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</si>
  <si>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</si>
  <si>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</si>
  <si>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</si>
  <si>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</si>
  <si>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</si>
  <si>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</si>
  <si>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</si>
  <si>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</si>
  <si>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</si>
  <si>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</si>
  <si>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</si>
  <si>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</si>
  <si>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</si>
  <si>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</si>
  <si>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</si>
  <si>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</si>
  <si>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</si>
  <si>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</si>
  <si>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</si>
  <si>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</si>
  <si>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</si>
  <si>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</si>
  <si>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</si>
  <si>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</si>
  <si>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</si>
  <si>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</si>
  <si>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</si>
  <si>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</si>
  <si>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</si>
  <si>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</si>
  <si>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</si>
  <si>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</si>
  <si>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</si>
  <si>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</si>
  <si>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</si>
  <si>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</si>
  <si>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</si>
  <si>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</si>
  <si>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</si>
  <si>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</si>
  <si>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</si>
  <si>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</si>
  <si>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</si>
  <si>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</si>
  <si>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</si>
  <si>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</si>
  <si>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</si>
  <si>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</si>
  <si>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</si>
  <si>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</si>
  <si>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</si>
  <si>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</si>
  <si>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</si>
  <si>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</si>
  <si>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</si>
  <si>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</si>
  <si>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</si>
  <si>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</si>
  <si>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</si>
  <si>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</si>
  <si>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</si>
  <si>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</si>
  <si>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</si>
  <si>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</si>
  <si>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</si>
  <si>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</si>
  <si>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</si>
  <si>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</si>
  <si>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</si>
  <si>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</si>
  <si>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</si>
  <si>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</si>
  <si>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</si>
  <si>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</si>
  <si>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</si>
  <si>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</si>
  <si>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</si>
  <si>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</si>
  <si>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</si>
  <si>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</si>
  <si>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</si>
  <si>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</si>
  <si>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</si>
  <si>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</si>
  <si>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</si>
  <si>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</si>
  <si>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</si>
  <si>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</si>
  <si>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</si>
  <si>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</si>
  <si>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</si>
  <si>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</si>
  <si>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</si>
  <si>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</si>
  <si>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</si>
  <si>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</si>
  <si>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</si>
  <si>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</si>
  <si>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</si>
  <si>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</si>
  <si>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</si>
  <si>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</si>
  <si>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</si>
  <si>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</si>
  <si>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</si>
  <si>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</si>
  <si>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</si>
  <si>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</si>
  <si>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</si>
  <si>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</si>
  <si>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</si>
  <si>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</si>
  <si>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</si>
  <si>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</si>
  <si>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</si>
  <si>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</si>
  <si>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</si>
  <si>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</si>
  <si>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</si>
  <si>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</si>
  <si>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</si>
  <si>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</si>
  <si>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</si>
  <si>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</si>
  <si>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</si>
  <si>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</si>
  <si>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</si>
  <si>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</si>
  <si>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</si>
  <si>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</si>
  <si>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</si>
  <si>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</si>
  <si>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</si>
  <si>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</si>
  <si>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</si>
  <si>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</si>
  <si>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</si>
  <si>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</si>
  <si>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</si>
  <si>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</si>
  <si>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</si>
  <si>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</si>
  <si>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</si>
  <si>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</si>
  <si>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</si>
  <si>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</si>
  <si>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</si>
  <si>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</si>
  <si>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</si>
  <si>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</si>
  <si>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</si>
  <si>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</si>
  <si>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</si>
  <si>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</si>
  <si>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</si>
  <si>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</si>
  <si>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</si>
  <si>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</si>
  <si>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</si>
  <si>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</si>
  <si>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</si>
  <si>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</si>
  <si>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</si>
  <si>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</si>
  <si>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</si>
  <si>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</si>
  <si>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</si>
  <si>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</si>
  <si>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</si>
  <si>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</si>
  <si>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</si>
  <si>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</si>
  <si>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</si>
  <si>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</si>
  <si>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</si>
  <si>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</si>
  <si>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</si>
  <si>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</si>
  <si>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</si>
  <si>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</si>
  <si>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</si>
  <si>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</si>
  <si>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</si>
  <si>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</si>
  <si>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</si>
  <si>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</si>
  <si>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</si>
  <si>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</si>
  <si>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</si>
  <si>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</si>
  <si>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</si>
  <si>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</si>
  <si>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</si>
  <si>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</si>
  <si>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</si>
  <si>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</si>
  <si>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</si>
  <si>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</si>
  <si>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</si>
  <si>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</si>
  <si>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</si>
  <si>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</si>
  <si>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</si>
  <si>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</si>
  <si>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</si>
  <si>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</si>
  <si>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</si>
  <si>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</si>
  <si>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</si>
  <si>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</si>
  <si>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</si>
  <si>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</si>
  <si>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</si>
  <si>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</si>
  <si>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</si>
  <si>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</si>
  <si>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</si>
  <si>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</si>
  <si>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</si>
  <si>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</si>
  <si>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</si>
  <si>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</si>
  <si>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</si>
  <si>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</si>
  <si>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</si>
  <si>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</si>
  <si>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</si>
  <si>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</si>
  <si>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</si>
  <si>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</si>
  <si>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</si>
  <si>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</si>
  <si>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</si>
  <si>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</si>
  <si>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</si>
  <si>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</si>
  <si>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</si>
  <si>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</si>
  <si>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</si>
  <si>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</si>
  <si>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</si>
  <si>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</si>
  <si>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</si>
  <si>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</si>
  <si>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</si>
  <si>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</si>
  <si>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</si>
  <si>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</si>
  <si>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</si>
  <si>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</si>
  <si>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</si>
  <si>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</si>
  <si>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</si>
  <si>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</si>
  <si>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</si>
  <si>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</si>
  <si>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</si>
  <si>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</si>
  <si>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</si>
  <si>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</si>
  <si>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</si>
  <si>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</si>
  <si>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</si>
  <si>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</si>
  <si>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</si>
  <si>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</si>
  <si>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</si>
  <si>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</si>
  <si>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</si>
  <si>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</si>
  <si>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</si>
  <si>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</si>
  <si>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</si>
  <si>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</si>
  <si>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</si>
  <si>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</si>
  <si>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</si>
  <si>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</si>
  <si>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</si>
  <si>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</si>
  <si>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</si>
  <si>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</si>
  <si>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</si>
  <si>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</si>
  <si>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</si>
  <si>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</si>
  <si>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</si>
  <si>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</si>
  <si>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</si>
  <si>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横浜市南区中里1-12-25　3F</t>
    <rPh sb="0" eb="3">
      <t>ヨコハマシ</t>
    </rPh>
    <rPh sb="3" eb="5">
      <t>ミナミク</t>
    </rPh>
    <rPh sb="5" eb="7">
      <t>ナカザト</t>
    </rPh>
    <phoneticPr fontId="3"/>
  </si>
  <si>
    <t>リック株式会社　横浜営業所　所長　関口　大二</t>
    <rPh sb="3" eb="7">
      <t>カブシキガイシャ</t>
    </rPh>
    <rPh sb="8" eb="13">
      <t>ヨコハマエイギョウショ</t>
    </rPh>
    <rPh sb="14" eb="16">
      <t>ショチョウ</t>
    </rPh>
    <rPh sb="17" eb="19">
      <t>セキグチ</t>
    </rPh>
    <rPh sb="20" eb="22">
      <t>ダイジ</t>
    </rPh>
    <phoneticPr fontId="3"/>
  </si>
  <si>
    <t>045-710-1330</t>
    <phoneticPr fontId="3"/>
  </si>
  <si>
    <t>リック株式会社　横浜営業所</t>
    <rPh sb="3" eb="7">
      <t>カブシキガイシャ</t>
    </rPh>
    <rPh sb="8" eb="13">
      <t>ヨコハマエイギョウショ</t>
    </rPh>
    <phoneticPr fontId="3"/>
  </si>
  <si>
    <t>横浜市南区中里1-12-25　3F</t>
    <rPh sb="0" eb="5">
      <t>ヨコハマシミナミク</t>
    </rPh>
    <rPh sb="5" eb="7">
      <t>ナカザト</t>
    </rPh>
    <phoneticPr fontId="3"/>
  </si>
  <si>
    <t>東京ガス㈱発注のガス工事</t>
    <rPh sb="0" eb="2">
      <t>トウキョウ</t>
    </rPh>
    <rPh sb="5" eb="7">
      <t>ハッチュウ</t>
    </rPh>
    <rPh sb="10" eb="12">
      <t>コウジ</t>
    </rPh>
    <phoneticPr fontId="3"/>
  </si>
  <si>
    <t>当該事業場　13名</t>
    <rPh sb="0" eb="2">
      <t>トウガイ</t>
    </rPh>
    <rPh sb="2" eb="5">
      <t>ジギョウジョウ</t>
    </rPh>
    <rPh sb="8" eb="9">
      <t>ナ</t>
    </rPh>
    <phoneticPr fontId="3"/>
  </si>
  <si>
    <t>令和    7年    6月    28日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</si>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</sst>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FFCCFF"/>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43" zoomScaleNormal="100" zoomScaleSheetLayoutView="100" workbookViewId="0">
      <selection activeCell="F60" sqref="F60:O6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2735</v>
      </c>
      <c r="N48" s="515"/>
      <c r="O48" s="516"/>
    </row>
    <row r="49" spans="3:21" ht="18" customHeight="1">
      <c r="C49" s="493" t="s">
        <v>11</v>
      </c>
      <c r="D49" s="494"/>
      <c r="E49" s="495"/>
      <c r="F49" s="548" t="s">
        <v>467</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1045</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4281.6000000000004</v>
      </c>
      <c r="I63" s="240" t="s">
        <v>4</v>
      </c>
      <c r="J63" s="473" t="s">
        <v>324</v>
      </c>
      <c r="K63" s="474"/>
      <c r="L63" s="475"/>
      <c r="M63" s="468">
        <f>+別紙!AA14</f>
        <v>4281.6000000000004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4281.6000000000004</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1"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A13"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443.9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530</v>
      </c>
      <c r="E24" s="629"/>
      <c r="F24" s="629"/>
      <c r="G24" s="194" t="s">
        <v>198</v>
      </c>
      <c r="H24" s="607">
        <f>+F12</f>
        <v>443.9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443.9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443.9</v>
      </c>
      <c r="Q27" s="612"/>
      <c r="R27" s="612"/>
      <c r="S27" s="612"/>
      <c r="T27" s="44" t="s">
        <v>38</v>
      </c>
      <c r="U27" s="64"/>
      <c r="V27" s="64"/>
      <c r="Y27" s="62" t="s">
        <v>39</v>
      </c>
      <c r="Z27" s="65"/>
      <c r="AH27" s="53"/>
      <c r="AI27" s="53"/>
      <c r="AJ27" s="53"/>
      <c r="AK27" s="53"/>
      <c r="AL27" s="575">
        <f>+AH18+P27</f>
        <v>443.9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443.9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530</v>
      </c>
      <c r="E29" s="629"/>
      <c r="F29" s="629"/>
      <c r="G29" s="194" t="s">
        <v>198</v>
      </c>
      <c r="H29" s="607">
        <f>+AL27</f>
        <v>443.9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443.9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530</v>
      </c>
      <c r="E31" s="629"/>
      <c r="F31" s="629"/>
      <c r="G31" s="194" t="s">
        <v>198</v>
      </c>
      <c r="H31" s="607">
        <f>+AS24</f>
        <v>443.9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10"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3417.2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3676.9</v>
      </c>
      <c r="E24" s="629"/>
      <c r="F24" s="629"/>
      <c r="G24" s="194" t="s">
        <v>198</v>
      </c>
      <c r="H24" s="607">
        <f>+F12</f>
        <v>3417.2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3417.2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3417.2</v>
      </c>
      <c r="Q27" s="612"/>
      <c r="R27" s="612"/>
      <c r="S27" s="612"/>
      <c r="T27" s="44" t="s">
        <v>38</v>
      </c>
      <c r="U27" s="64"/>
      <c r="V27" s="64"/>
      <c r="Y27" s="62" t="s">
        <v>39</v>
      </c>
      <c r="Z27" s="65"/>
      <c r="AH27" s="53"/>
      <c r="AI27" s="53"/>
      <c r="AJ27" s="53"/>
      <c r="AK27" s="53"/>
      <c r="AL27" s="575">
        <f>+AH18+P27</f>
        <v>3417.2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3417.2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3676.9</v>
      </c>
      <c r="E29" s="629"/>
      <c r="F29" s="629"/>
      <c r="G29" s="194" t="s">
        <v>198</v>
      </c>
      <c r="H29" s="607">
        <f>+AL27</f>
        <v>3417.2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3417.2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3676.9</v>
      </c>
      <c r="E31" s="629"/>
      <c r="F31" s="629"/>
      <c r="G31" s="194" t="s">
        <v>198</v>
      </c>
      <c r="H31" s="607">
        <f>+AS24</f>
        <v>3417.2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AO23" sqref="AO2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リック株式会社　横浜営業所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10" zoomScaleNormal="100" workbookViewId="0">
      <selection activeCell="Z24" sqref="Z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35.6</v>
      </c>
      <c r="E24" s="629"/>
      <c r="F24" s="629"/>
      <c r="G24" s="194" t="s">
        <v>198</v>
      </c>
      <c r="H24" s="607">
        <f>+F12</f>
        <v>43.8</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43.8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43.8</v>
      </c>
      <c r="Q27" s="612"/>
      <c r="R27" s="612"/>
      <c r="S27" s="612"/>
      <c r="T27" s="44" t="s">
        <v>38</v>
      </c>
      <c r="U27" s="64"/>
      <c r="V27" s="64"/>
      <c r="Y27" s="62" t="s">
        <v>39</v>
      </c>
      <c r="Z27" s="65"/>
      <c r="AH27" s="53"/>
      <c r="AI27" s="53"/>
      <c r="AJ27" s="53"/>
      <c r="AK27" s="53"/>
      <c r="AL27" s="575">
        <f>+AH18+P27</f>
        <v>43.8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43.8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35.6</v>
      </c>
      <c r="E29" s="629"/>
      <c r="F29" s="629"/>
      <c r="G29" s="194" t="s">
        <v>198</v>
      </c>
      <c r="H29" s="607">
        <f>+AL27</f>
        <v>43.8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43.8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35.6</v>
      </c>
      <c r="E31" s="629"/>
      <c r="F31" s="629"/>
      <c r="G31" s="194" t="s">
        <v>198</v>
      </c>
      <c r="H31" s="607">
        <f>+AS24</f>
        <v>43.8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FFCCFF"/>
    <pageSetUpPr fitToPage="1"/>
  </sheetPr>
  <dimension ref="B1:AA67"/>
  <sheetViews>
    <sheetView showGridLines="0" tabSelected="1" topLeftCell="F7" zoomScale="70" zoomScaleNormal="70" workbookViewId="0">
      <selection activeCell="O22" sqref="O2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リック株式会社　横浜営業所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38.1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1</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530</v>
      </c>
      <c r="U9" s="319">
        <f>IF(OR(ｿ.鉱さい!D24&gt;0,ｿ.鉱さい!D24&lt;0),ｿ.鉱さい!D24,IF(U$19&gt;0,"0",0))</f>
        <v>0</v>
      </c>
      <c r="V9" s="319">
        <f>IF(OR(ﾀ.がれき類!D24&gt;0,ﾀ.がれき類!D24&lt;0),ﾀ.がれき類!D24,IF(V$19&gt;0,"0",0))</f>
        <v>3676.9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35.6</v>
      </c>
      <c r="AA9" s="321">
        <f>IF(SUM(G9:Z9)&gt;0,SUM(G9:Z9),IF(AA$19&gt;0,"0",0))</f>
        <v>4281.6000000000004</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38.1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1</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530</v>
      </c>
      <c r="U14" s="325">
        <f>IF(OR(ｿ.鉱さい!D29&gt;0,ｿ.鉱さい!D29&lt;0),ｿ.鉱さい!D29,IF(U$19&gt;0,"0",0))</f>
        <v>0</v>
      </c>
      <c r="V14" s="325">
        <f>IF(OR(ﾀ.がれき類!D29&gt;0,ﾀ.がれき類!D29&lt;0),ﾀ.がれき類!D29,IF(V$19&gt;0,"0",0))</f>
        <v>3676.9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35.6</v>
      </c>
      <c r="AA14" s="327">
        <f t="shared" si="0"/>
        <v>4281.6000000000004</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38.1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1</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530</v>
      </c>
      <c r="U16" s="325">
        <f>IF(OR(ｿ.鉱さい!D31&gt;0,ｿ.鉱さい!D31&lt;0),ｿ.鉱さい!D31,IF(U$19&gt;0,"0",0))</f>
        <v>0</v>
      </c>
      <c r="V16" s="325">
        <f>IF(OR(ﾀ.がれき類!D31&gt;0,ﾀ.がれき類!D31&lt;0),ﾀ.がれき類!D31,IF(V$19&gt;0,"0",0))</f>
        <v>3676.9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35.6</v>
      </c>
      <c r="AA16" s="327">
        <f t="shared" si="0"/>
        <v>4281.6000000000004</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42.9</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443.9</v>
      </c>
      <c r="U19" s="331">
        <f t="shared" si="1"/>
        <v>0</v>
      </c>
      <c r="V19" s="331">
        <f t="shared" si="1"/>
        <v>3417.2</v>
      </c>
      <c r="W19" s="331">
        <f t="shared" si="1"/>
        <v>0</v>
      </c>
      <c r="X19" s="331">
        <f t="shared" si="1"/>
        <v>0</v>
      </c>
      <c r="Y19" s="331">
        <f t="shared" si="1"/>
        <v>0</v>
      </c>
      <c r="Z19" s="332">
        <f t="shared" si="1"/>
        <v>43.8</v>
      </c>
      <c r="AA19" s="333">
        <f t="shared" ref="AA19:AA25" si="2">SUM(G19:Z19)</f>
        <v>3947.8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42.9</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443.9</v>
      </c>
      <c r="U41" s="367">
        <f t="shared" si="8"/>
        <v>0</v>
      </c>
      <c r="V41" s="367">
        <f t="shared" si="8"/>
        <v>3417.2</v>
      </c>
      <c r="W41" s="367">
        <f t="shared" si="8"/>
        <v>0</v>
      </c>
      <c r="X41" s="367">
        <f t="shared" si="8"/>
        <v>0</v>
      </c>
      <c r="Y41" s="367">
        <f t="shared" si="8"/>
        <v>0</v>
      </c>
      <c r="Z41" s="368">
        <f t="shared" si="8"/>
        <v>43.8</v>
      </c>
      <c r="AA41" s="369">
        <f t="shared" si="4"/>
        <v>3947.8</v>
      </c>
    </row>
    <row r="42" spans="2:27" ht="20.45" customHeight="1">
      <c r="B42" s="167"/>
      <c r="C42" s="691"/>
      <c r="D42" s="207"/>
      <c r="E42" s="205" t="s">
        <v>262</v>
      </c>
      <c r="F42" s="383"/>
      <c r="G42" s="358">
        <f t="shared" ref="G42:Z42" si="9">SUM(G43:G45)</f>
        <v>0</v>
      </c>
      <c r="H42" s="358">
        <f t="shared" si="9"/>
        <v>42.9</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443.9</v>
      </c>
      <c r="U42" s="358">
        <f t="shared" si="9"/>
        <v>0</v>
      </c>
      <c r="V42" s="358">
        <f t="shared" si="9"/>
        <v>3417.2</v>
      </c>
      <c r="W42" s="358">
        <f t="shared" si="9"/>
        <v>0</v>
      </c>
      <c r="X42" s="358">
        <f t="shared" si="9"/>
        <v>0</v>
      </c>
      <c r="Y42" s="358">
        <f t="shared" si="9"/>
        <v>0</v>
      </c>
      <c r="Z42" s="359">
        <f t="shared" si="9"/>
        <v>43.8</v>
      </c>
      <c r="AA42" s="360">
        <f t="shared" si="4"/>
        <v>3947.8</v>
      </c>
    </row>
    <row r="43" spans="2:27" ht="20.45" customHeight="1">
      <c r="B43" s="167"/>
      <c r="C43" s="691"/>
      <c r="D43" s="208"/>
      <c r="E43" s="203"/>
      <c r="F43" s="201" t="s">
        <v>235</v>
      </c>
      <c r="G43" s="361">
        <f>+ｱ.燃え殻!$AA$28</f>
        <v>0</v>
      </c>
      <c r="H43" s="361">
        <f>+ｲ.汚泥!$AA$28</f>
        <v>42.9</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443.9</v>
      </c>
      <c r="U43" s="361">
        <f>+ｿ.鉱さい!$AA$28</f>
        <v>0</v>
      </c>
      <c r="V43" s="361">
        <f>+ﾀ.がれき類!$AA$28</f>
        <v>3417.2</v>
      </c>
      <c r="W43" s="361">
        <f>+ﾁ.動物のふん尿!$AA$28</f>
        <v>0</v>
      </c>
      <c r="X43" s="361">
        <f>+ﾂ.動物の死体!$AA$28</f>
        <v>0</v>
      </c>
      <c r="Y43" s="361">
        <f>+ﾃ.ばいじん!$AA$28</f>
        <v>0</v>
      </c>
      <c r="Z43" s="362">
        <f>+ﾄ.混合廃棄物その他!$AA$28</f>
        <v>43.8</v>
      </c>
      <c r="AA43" s="363">
        <f t="shared" si="4"/>
        <v>3947.8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42.9</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443.9</v>
      </c>
      <c r="U47" s="370">
        <f>+ｿ.鉱さい!$AL$27</f>
        <v>0</v>
      </c>
      <c r="V47" s="370">
        <f>+ﾀ.がれき類!$AL$27</f>
        <v>3417.2</v>
      </c>
      <c r="W47" s="370">
        <f>+ﾁ.動物のふん尿!$AL$27</f>
        <v>0</v>
      </c>
      <c r="X47" s="370">
        <f>+ﾂ.動物の死体!$AL$27</f>
        <v>0</v>
      </c>
      <c r="Y47" s="370">
        <f>+ﾃ.ばいじん!$AL$27</f>
        <v>0</v>
      </c>
      <c r="Z47" s="371">
        <f>+ﾄ.混合廃棄物その他!$AL$27</f>
        <v>43.8</v>
      </c>
      <c r="AA47" s="372">
        <f t="shared" si="4"/>
        <v>3947.8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42.9</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443.9</v>
      </c>
      <c r="U49" s="422">
        <f>+ｿ.鉱さい!$AS$24</f>
        <v>0</v>
      </c>
      <c r="V49" s="422">
        <f>+ﾀ.がれき類!$AS$24</f>
        <v>3417.2</v>
      </c>
      <c r="W49" s="422">
        <f>+ﾁ.動物のふん尿!$AS$24</f>
        <v>0</v>
      </c>
      <c r="X49" s="422">
        <f>+ﾂ.動物の死体!$AS$24</f>
        <v>0</v>
      </c>
      <c r="Y49" s="422">
        <f>+ﾃ.ばいじん!$AS$24</f>
        <v>0</v>
      </c>
      <c r="Z49" s="423">
        <f>+ﾄ.混合廃棄物その他!$AS$24</f>
        <v>43.8</v>
      </c>
      <c r="AA49" s="424">
        <f t="shared" si="4"/>
        <v>3947.8</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81</v>
      </c>
      <c r="I63" s="406">
        <f t="shared" si="10"/>
        <v>0</v>
      </c>
      <c r="J63" s="406">
        <f t="shared" si="10"/>
        <v>0</v>
      </c>
      <c r="K63" s="406">
        <f t="shared" si="10"/>
        <v>0</v>
      </c>
      <c r="L63" s="406">
        <f t="shared" si="10"/>
        <v>0</v>
      </c>
      <c r="M63" s="406">
        <f t="shared" si="10"/>
        <v>0</v>
      </c>
      <c r="N63" s="406">
        <f t="shared" si="10"/>
        <v>1</v>
      </c>
      <c r="O63" s="406">
        <f t="shared" si="10"/>
        <v>0</v>
      </c>
      <c r="P63" s="406">
        <f t="shared" si="10"/>
        <v>0</v>
      </c>
      <c r="Q63" s="406">
        <f t="shared" si="10"/>
        <v>0</v>
      </c>
      <c r="R63" s="406">
        <f t="shared" si="10"/>
        <v>0</v>
      </c>
      <c r="S63" s="406">
        <f t="shared" si="10"/>
        <v>0</v>
      </c>
      <c r="T63" s="406">
        <f t="shared" si="10"/>
        <v>973.9</v>
      </c>
      <c r="U63" s="406">
        <f t="shared" si="10"/>
        <v>0</v>
      </c>
      <c r="V63" s="406">
        <f t="shared" si="10"/>
        <v>7094.1</v>
      </c>
      <c r="W63" s="406">
        <f t="shared" si="10"/>
        <v>0</v>
      </c>
      <c r="X63" s="406">
        <f t="shared" si="10"/>
        <v>0</v>
      </c>
      <c r="Y63" s="406">
        <f t="shared" si="10"/>
        <v>0</v>
      </c>
      <c r="Z63" s="406">
        <f t="shared" si="10"/>
        <v>79.400000000000006</v>
      </c>
      <c r="AA63" s="407">
        <f>+AA9+AA19+AA20</f>
        <v>8229.4000000000015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8" zoomScaleNormal="100" zoomScaleSheetLayoutView="100" workbookViewId="0">
      <selection activeCell="D40" sqref="D40:G40"/>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28日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横浜市南区中里1-12-25　3F</v>
      </c>
      <c r="K16" s="746"/>
      <c r="L16" s="747"/>
      <c r="M16" s="747"/>
      <c r="N16" s="747"/>
      <c r="O16" s="748"/>
    </row>
    <row r="17" spans="1:15" ht="26.25" customHeight="1">
      <c r="C17" s="78"/>
      <c r="H17" s="23" t="s">
        <v>7</v>
      </c>
      <c r="I17" s="23"/>
      <c r="J17" s="746" t="str">
        <f>+表紙!J40</f>
        <v>リック株式会社　横浜営業所　所長　関口　大二</v>
      </c>
      <c r="K17" s="746"/>
      <c r="L17" s="747"/>
      <c r="M17" s="747"/>
      <c r="N17" s="747"/>
      <c r="O17" s="748"/>
    </row>
    <row r="18" spans="1:15">
      <c r="C18" s="78"/>
      <c r="J18" s="21" t="s">
        <v>8</v>
      </c>
      <c r="O18" s="79"/>
    </row>
    <row r="19" spans="1:15">
      <c r="C19" s="78"/>
      <c r="J19" s="24" t="s">
        <v>9</v>
      </c>
      <c r="K19" s="24"/>
      <c r="L19" s="759" t="str">
        <f>IF(+表紙!L42="","",+表紙!L42)</f>
        <v>045-710-1330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リック株式会社　横浜営業所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2735</v>
      </c>
      <c r="N25" s="783"/>
      <c r="O25" s="784"/>
    </row>
    <row r="26" spans="1:15" ht="18" customHeight="1">
      <c r="C26" s="493" t="s">
        <v>11</v>
      </c>
      <c r="D26" s="494"/>
      <c r="E26" s="495"/>
      <c r="F26" s="769" t="str">
        <f>+表紙!F49</f>
        <v>横浜市南区中里1-12-25　3F</v>
      </c>
      <c r="G26" s="770"/>
      <c r="H26" s="770"/>
      <c r="I26" s="770"/>
      <c r="J26" s="770"/>
      <c r="K26" s="770"/>
      <c r="L26" s="126" t="s">
        <v>172</v>
      </c>
      <c r="M26" s="222"/>
      <c r="N26" s="773" t="str">
        <f>IF(+表紙!N49="","",+表紙!N49)</f>
        <v>045-710-1330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東京ガス㈱発注のガス工事</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1045</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当該事業場　13名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4281.6000000000004</v>
      </c>
      <c r="I40" s="240" t="s">
        <v>4</v>
      </c>
      <c r="J40" s="473" t="s">
        <v>324</v>
      </c>
      <c r="K40" s="474"/>
      <c r="L40" s="475"/>
      <c r="M40" s="786">
        <f>+表紙!M63</f>
        <v>4281.6000000000004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4281.6000000000004</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CF34-CFA6-46D3-B28D-FB6202122608}">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13"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42.9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38.1</v>
      </c>
      <c r="E24" s="629"/>
      <c r="F24" s="629"/>
      <c r="G24" s="194" t="s">
        <v>198</v>
      </c>
      <c r="H24" s="607">
        <f>+F12</f>
        <v>42.9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42.9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42.9</v>
      </c>
      <c r="Q27" s="612"/>
      <c r="R27" s="612"/>
      <c r="S27" s="612"/>
      <c r="T27" s="44" t="s">
        <v>38</v>
      </c>
      <c r="U27" s="64"/>
      <c r="V27" s="64"/>
      <c r="Y27" s="62" t="s">
        <v>39</v>
      </c>
      <c r="Z27" s="65"/>
      <c r="AH27" s="53"/>
      <c r="AI27" s="53"/>
      <c r="AJ27" s="53"/>
      <c r="AK27" s="53"/>
      <c r="AL27" s="575">
        <f>+AH18+P27</f>
        <v>42.9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38.1</v>
      </c>
      <c r="E29" s="629"/>
      <c r="F29" s="629"/>
      <c r="G29" s="194" t="s">
        <v>198</v>
      </c>
      <c r="H29" s="607">
        <f>+AL27</f>
        <v>42.9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42.9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38.1</v>
      </c>
      <c r="E31" s="629"/>
      <c r="F31" s="629"/>
      <c r="G31" s="194" t="s">
        <v>198</v>
      </c>
      <c r="H31" s="607">
        <f>+AS24</f>
        <v>42.9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11"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リック株式会社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Sheet1</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2025-08-21T05:53:50Z</dcterms:created>
  <dcterms:modified xsi:type="dcterms:W3CDTF">2025-08-21T05:53:51Z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