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8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Y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M49" i="94"/>
  <c r="N49" i="94"/>
  <c r="Y18" i="91"/>
  <c r="P16" i="91" s="1"/>
  <c r="X58" i="94" s="1"/>
  <c r="H31" i="87" l="1"/>
  <c r="AL27" i="91"/>
  <c r="X47" i="94" s="1"/>
  <c r="W49" i="94"/>
  <c r="P42" i="94"/>
  <c r="P41" i="94"/>
  <c r="P19" i="94" s="1"/>
  <c r="H31" i="77"/>
  <c r="K49" i="94"/>
  <c r="H31" i="76"/>
  <c r="J49" i="94"/>
  <c r="H31" i="74"/>
  <c r="H49" i="94"/>
  <c r="H36" i="78"/>
  <c r="H37" i="78"/>
  <c r="H24" i="78"/>
  <c r="H31" i="2"/>
  <c r="Q36" i="94"/>
  <c r="G36" i="94"/>
  <c r="G35" i="94" s="1"/>
  <c r="G26" i="94" s="1"/>
  <c r="G27"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42" i="94"/>
  <c r="G41" i="94" s="1"/>
  <c r="G19" i="94" s="1"/>
  <c r="Y18" i="74"/>
  <c r="AL27" i="74"/>
  <c r="Y18" i="76"/>
  <c r="AL27" i="76"/>
  <c r="P16" i="81"/>
  <c r="S58" i="94" s="1"/>
  <c r="Y21" i="81"/>
  <c r="H27" i="81" s="1"/>
  <c r="P16" i="85"/>
  <c r="M58" i="94" s="1"/>
  <c r="Y21" i="85"/>
  <c r="H27" i="85" s="1"/>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H29" i="79"/>
  <c r="P16" i="75"/>
  <c r="I58"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<sst xmlns="http://schemas.openxmlformats.org/spreadsheetml/2006/main" count="3304" uniqueCount="474">
  <si>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</si>
  <si>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</si>
  <si>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</si>
  <si>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</si>
  <si>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</si>
  <si>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</si>
  <si>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</si>
  <si>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</si>
  <si>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</si>
  <si>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</si>
  <si>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</si>
  <si>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</si>
  <si>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</si>
  <si>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</si>
  <si>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</si>
  <si>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</si>
  <si>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</si>
  <si>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</si>
  <si>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</si>
  <si>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</si>
  <si>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</si>
  <si>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</si>
  <si>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</si>
  <si>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</si>
  <si>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</si>
  <si>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</si>
  <si>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</si>
  <si>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</si>
  <si>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</si>
  <si>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</si>
  <si>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</si>
  <si>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</si>
  <si>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</si>
  <si>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</si>
  <si>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</si>
  <si>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</si>
  <si>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</si>
  <si>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</si>
  <si>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</si>
  <si>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</si>
  <si>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</si>
  <si>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</si>
  <si>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</si>
  <si>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</si>
  <si>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</si>
  <si>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</si>
  <si>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</si>
  <si>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</si>
  <si>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</si>
  <si>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</si>
  <si>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</si>
  <si>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</si>
  <si>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</si>
  <si>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</si>
  <si>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</si>
  <si>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</si>
  <si>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</si>
  <si>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</si>
  <si>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</si>
  <si>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</si>
  <si>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</si>
  <si>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</si>
  <si>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</si>
  <si>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</si>
  <si>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</si>
  <si>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</si>
  <si>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</si>
  <si>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</si>
  <si>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</si>
  <si>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</si>
  <si>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</si>
  <si>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</si>
  <si>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</si>
  <si>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</si>
  <si>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</si>
  <si>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</si>
  <si>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</si>
  <si>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</si>
  <si>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</si>
  <si>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</si>
  <si>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</si>
  <si>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</si>
  <si>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</si>
  <si>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</si>
  <si>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</si>
  <si>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</si>
  <si>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</si>
  <si>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</si>
  <si>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</si>
  <si>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</si>
  <si>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</si>
  <si>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</si>
  <si>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</si>
  <si>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</si>
  <si>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</si>
  <si>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</si>
  <si>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</si>
  <si>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</si>
  <si>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</si>
  <si>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</si>
  <si>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</si>
  <si>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</si>
  <si>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</si>
  <si>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</si>
  <si>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</si>
  <si>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</si>
  <si>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</si>
  <si>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</si>
  <si>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</si>
  <si>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</si>
  <si>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</si>
  <si>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</si>
  <si>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</si>
  <si>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</si>
  <si>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</si>
  <si>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</si>
  <si>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</si>
  <si>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</si>
  <si>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</si>
  <si>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</si>
  <si>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</si>
  <si>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</si>
  <si>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</si>
  <si>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</si>
  <si>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</si>
  <si>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</si>
  <si>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</si>
  <si>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</si>
  <si>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</si>
  <si>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</si>
  <si>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</si>
  <si>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</si>
  <si>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</si>
  <si>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</si>
  <si>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</si>
  <si>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</si>
  <si>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</si>
  <si>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</si>
  <si>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</si>
  <si>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</si>
  <si>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</si>
  <si>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</si>
  <si>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</si>
  <si>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</si>
  <si>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</si>
  <si>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</si>
  <si>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</si>
  <si>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</si>
  <si>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</si>
  <si>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</si>
  <si>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</si>
  <si>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</si>
  <si>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</si>
  <si>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</si>
  <si>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</si>
  <si>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</si>
  <si>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</si>
  <si>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</si>
  <si>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</si>
  <si>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</si>
  <si>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</si>
  <si>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</si>
  <si>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</si>
  <si>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</si>
  <si>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</si>
  <si>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</si>
  <si>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</si>
  <si>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</si>
  <si>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</si>
  <si>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</si>
  <si>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</si>
  <si>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</si>
  <si>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</si>
  <si>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</si>
  <si>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</si>
  <si>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</si>
  <si>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</si>
  <si>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</si>
  <si>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</si>
  <si>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</si>
  <si>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</si>
  <si>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</si>
  <si>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</si>
  <si>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</si>
  <si>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</si>
  <si>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</si>
  <si>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</si>
  <si>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</si>
  <si>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</si>
  <si>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</si>
  <si>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</si>
  <si>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</si>
  <si>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</si>
  <si>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</si>
  <si>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</si>
  <si>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</si>
  <si>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</si>
  <si>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</si>
  <si>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</si>
  <si>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</si>
  <si>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</si>
  <si>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</si>
  <si>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</si>
  <si>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</si>
  <si>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</si>
  <si>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</si>
  <si>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</si>
  <si>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</si>
  <si>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</si>
  <si>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</si>
  <si>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</si>
  <si>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</si>
  <si>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</si>
  <si>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</si>
  <si>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</si>
  <si>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</si>
  <si>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</si>
  <si>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</si>
  <si>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</si>
  <si>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</si>
  <si>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</si>
  <si>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</si>
  <si>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</si>
  <si>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</si>
  <si>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</si>
  <si>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</si>
  <si>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</si>
  <si>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</si>
  <si>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</si>
  <si>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</si>
  <si>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</si>
  <si>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</si>
  <si>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</si>
  <si>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</si>
  <si>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</si>
  <si>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</si>
  <si>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</si>
  <si>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</si>
  <si>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</si>
  <si>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</si>
  <si>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</si>
  <si>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</si>
  <si>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</si>
  <si>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</si>
  <si>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</si>
  <si>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</si>
  <si>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</si>
  <si>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</si>
  <si>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</si>
  <si>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</si>
  <si>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</si>
  <si>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</si>
  <si>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</si>
  <si>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</si>
  <si>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</si>
  <si>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</si>
  <si>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</si>
  <si>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</si>
  <si>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</si>
  <si>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</si>
  <si>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</si>
  <si>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</si>
  <si>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</si>
  <si>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</si>
  <si>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</si>
  <si>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</si>
  <si>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</si>
  <si>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</si>
  <si>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</si>
  <si>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</si>
  <si>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</si>
  <si>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</si>
  <si>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</si>
  <si>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</si>
  <si>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</si>
  <si>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</si>
  <si>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</si>
  <si>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</si>
  <si>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</si>
  <si>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</si>
  <si>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</si>
  <si>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</si>
  <si>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</si>
  <si>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</si>
  <si>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</si>
  <si>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</si>
  <si>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</si>
  <si>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</si>
  <si>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</si>
  <si>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</si>
  <si>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</si>
  <si>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</si>
  <si>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</si>
  <si>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</si>
  <si>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</si>
  <si>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</si>
  <si>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</si>
  <si>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</si>
  <si>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</si>
  <si>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</si>
  <si>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</si>
  <si>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</si>
  <si>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</si>
  <si>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</si>
  <si>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</si>
  <si>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</si>
  <si>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</si>
  <si>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</si>
  <si>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</si>
  <si>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</si>
  <si>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</si>
  <si>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</si>
  <si>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</si>
  <si>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</si>
  <si>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</si>
  <si>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</si>
  <si>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</si>
  <si>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</si>
  <si>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</si>
  <si>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</si>
  <si>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</si>
  <si>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</si>
  <si>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</si>
  <si>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</si>
  <si>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</si>
  <si>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</si>
  <si>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</si>
  <si>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</si>
  <si>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</si>
  <si>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</si>
  <si>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</si>
  <si>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</si>
  <si>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</si>
  <si>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</si>
  <si>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</si>
  <si>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</si>
  <si>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</si>
  <si>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</si>
  <si>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</si>
  <si>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</si>
  <si>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</si>
  <si>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</si>
  <si>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</si>
  <si>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</si>
  <si>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</si>
  <si>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</si>
  <si>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</si>
  <si>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</si>
  <si>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</si>
  <si>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</si>
  <si>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</si>
  <si>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</si>
  <si>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</si>
  <si>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</si>
  <si>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</si>
  <si>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</si>
  <si>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</si>
  <si>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</si>
  <si>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</si>
  <si>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</si>
  <si>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</si>
  <si>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</si>
  <si>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</si>
  <si>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</si>
  <si>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</si>
  <si>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</si>
  <si>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</si>
  <si>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</si>
  <si>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</si>
  <si>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</si>
  <si>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</si>
  <si>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</si>
  <si>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</si>
  <si>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</si>
  <si>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</si>
  <si>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</si>
  <si>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</si>
  <si>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</si>
  <si>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</si>
  <si>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</si>
  <si>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</si>
  <si>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</si>
  <si>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</si>
  <si>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</si>
  <si>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</si>
  <si>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</si>
  <si>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</si>
  <si>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</si>
  <si>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</si>
  <si>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</si>
  <si>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</si>
  <si>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</si>
  <si>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</si>
  <si>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</si>
  <si>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</si>
  <si>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</si>
  <si>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</si>
  <si>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</si>
  <si>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</si>
  <si>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</si>
  <si>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</si>
  <si>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</si>
  <si>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</si>
  <si>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</si>
  <si>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</si>
  <si>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</si>
  <si>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</si>
  <si>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</si>
  <si>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</si>
  <si>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</si>
  <si>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</si>
  <si>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</si>
  <si>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</si>
  <si>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</si>
  <si>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</si>
  <si>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</si>
  <si>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</si>
  <si>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</si>
  <si>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</si>
  <si>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</si>
  <si>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</si>
  <si>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</si>
  <si>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</si>
  <si>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</si>
  <si>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</si>
  <si>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</si>
  <si>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</si>
  <si>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</si>
  <si>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</si>
  <si>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</si>
  <si>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</si>
  <si>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</si>
  <si>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</si>
  <si>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</si>
  <si>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</si>
  <si>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</si>
  <si>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</si>
  <si>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</si>
  <si>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</si>
  <si>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</si>
  <si>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</si>
  <si>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</si>
  <si>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</si>
  <si>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</si>
  <si>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</si>
  <si>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</si>
  <si>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</si>
  <si>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</si>
  <si>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</si>
  <si>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</si>
  <si>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</si>
  <si>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</si>
  <si>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</si>
  <si>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</si>
  <si>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</si>
  <si>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</si>
  <si>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</si>
  <si>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</si>
  <si>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</si>
  <si>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</si>
  <si>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</si>
  <si>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</si>
  <si>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</si>
  <si>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30日</t>
    <phoneticPr fontId="3"/>
  </si>
  <si>
    <t>○</t>
  </si>
  <si>
    <t>080-3348-6062</t>
    <phoneticPr fontId="3"/>
  </si>
  <si>
    <t>神奈川県横浜市西区平沼1丁目3番13号</t>
    <phoneticPr fontId="3"/>
  </si>
  <si>
    <t>株式会社　大勝　代表取締役　小勝　次郎</t>
    <phoneticPr fontId="3"/>
  </si>
  <si>
    <t>株式会社　大勝</t>
    <phoneticPr fontId="3"/>
  </si>
  <si>
    <t>神奈川県横浜市西区平沼1丁目3番13号　大勝ビル</t>
    <phoneticPr fontId="3"/>
  </si>
  <si>
    <t>045-326-2727</t>
    <phoneticPr fontId="3"/>
  </si>
  <si>
    <t>横浜市長</t>
    <phoneticPr fontId="3"/>
  </si>
  <si>
    <t>Ｄ－建設業</t>
    <phoneticPr fontId="3"/>
  </si>
  <si>
    <t>総合工事業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</si>
</sst>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37"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464</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471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466</v>
      </c>
      <c r="K39" s="480"/>
      <c r="L39" s="481"/>
      <c r="M39" s="481"/>
      <c r="N39" s="481"/>
      <c r="O39" s="482"/>
      <c r="Q39" s="20"/>
      <c r="R39" s="20"/>
    </row>
    <row r="40" spans="1:19" ht="26.25" customHeight="1">
      <c r="C40" s="78"/>
      <c r="H40" s="23" t="s">
        <v>7</v>
      </c>
      <c r="I40" s="23"/>
      <c r="J40" s="480" t="s">
        <v>467</v>
      </c>
      <c r="K40" s="480"/>
      <c r="L40" s="481"/>
      <c r="M40" s="481"/>
      <c r="N40" s="481"/>
      <c r="O40" s="482"/>
    </row>
    <row r="41" spans="1:19">
      <c r="C41" s="78"/>
      <c r="J41" s="21" t="s">
        <v>8</v>
      </c>
      <c r="O41" s="79"/>
    </row>
    <row r="42" spans="1:19">
      <c r="C42" s="78"/>
      <c r="J42" s="24" t="s">
        <v>9</v>
      </c>
      <c r="K42" s="24"/>
      <c r="L42" s="483" t="s">
        <v>470</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2726</v>
      </c>
      <c r="N48" s="507"/>
      <c r="O48" s="508"/>
    </row>
    <row r="49" spans="3:21" ht="18" customHeight="1">
      <c r="C49" s="457" t="s">
        <v>11</v>
      </c>
      <c r="D49" s="489"/>
      <c r="E49" s="490"/>
      <c r="F49" s="476" t="s">
        <v>469</v>
      </c>
      <c r="G49" s="477"/>
      <c r="H49" s="477"/>
      <c r="I49" s="477"/>
      <c r="J49" s="477"/>
      <c r="K49" s="477"/>
      <c r="L49" s="126" t="s">
        <v>172</v>
      </c>
      <c r="M49" s="386"/>
      <c r="N49" s="509" t="s">
        <v>465</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472</v>
      </c>
      <c r="G52" s="540"/>
      <c r="H52" s="540"/>
      <c r="I52" s="540"/>
      <c r="J52" s="30" t="s">
        <v>47</v>
      </c>
      <c r="K52" s="30"/>
      <c r="L52" s="541" t="s">
        <v>473</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14745</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96</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8808.1999999999989</v>
      </c>
      <c r="I63" s="240" t="s">
        <v>4</v>
      </c>
      <c r="J63" s="525" t="s">
        <v>324</v>
      </c>
      <c r="K63" s="526"/>
      <c r="L63" s="527"/>
      <c r="M63" s="523">
        <f>+別紙!AA14</f>
        <v>8808.1999999999989</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8808.1999999999989</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9"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3.9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3.9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3.9</v>
      </c>
      <c r="Q27" s="633"/>
      <c r="R27" s="633"/>
      <c r="S27" s="633"/>
      <c r="T27" s="44" t="s">
        <v>38</v>
      </c>
      <c r="U27" s="64"/>
      <c r="V27" s="64"/>
      <c r="Y27" s="62" t="s">
        <v>39</v>
      </c>
      <c r="Z27" s="65"/>
      <c r="AH27" s="53"/>
      <c r="AI27" s="53"/>
      <c r="AJ27" s="53"/>
      <c r="AK27" s="53"/>
      <c r="AL27" s="603">
        <f>+AH18+P27</f>
        <v>3.9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3.9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3.9</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3.9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0"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topLeftCell="A16"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6" zoomScaleNormal="100" workbookViewId="0">
      <selection activeCell="AU34" sqref="AU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101.5</v>
      </c>
      <c r="E24" s="584"/>
      <c r="F24" s="584"/>
      <c r="G24" s="194" t="s">
        <v>198</v>
      </c>
      <c r="H24" s="573">
        <f>+F12</f>
        <v>119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119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119</v>
      </c>
      <c r="Q27" s="633"/>
      <c r="R27" s="633"/>
      <c r="S27" s="633"/>
      <c r="T27" s="44" t="s">
        <v>38</v>
      </c>
      <c r="U27" s="64"/>
      <c r="V27" s="64"/>
      <c r="Y27" s="62" t="s">
        <v>39</v>
      </c>
      <c r="Z27" s="65"/>
      <c r="AH27" s="53"/>
      <c r="AI27" s="53"/>
      <c r="AJ27" s="53"/>
      <c r="AK27" s="53"/>
      <c r="AL27" s="603">
        <f>+AH18+P27</f>
        <v>119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101.5</v>
      </c>
      <c r="E29" s="584"/>
      <c r="F29" s="584"/>
      <c r="G29" s="194" t="s">
        <v>198</v>
      </c>
      <c r="H29" s="573">
        <f>+AL27</f>
        <v>119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119</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101.5</v>
      </c>
      <c r="E31" s="584"/>
      <c r="F31" s="584"/>
      <c r="G31" s="194" t="s">
        <v>198</v>
      </c>
      <c r="H31" s="573">
        <f>+AS24</f>
        <v>119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3"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738.1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109.6</v>
      </c>
      <c r="E24" s="584"/>
      <c r="F24" s="584"/>
      <c r="G24" s="194" t="s">
        <v>198</v>
      </c>
      <c r="H24" s="573">
        <f>+F12</f>
        <v>738.1</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738.1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738.1</v>
      </c>
      <c r="Q27" s="633"/>
      <c r="R27" s="633"/>
      <c r="S27" s="633"/>
      <c r="T27" s="44" t="s">
        <v>38</v>
      </c>
      <c r="U27" s="64"/>
      <c r="V27" s="64"/>
      <c r="Y27" s="62" t="s">
        <v>39</v>
      </c>
      <c r="Z27" s="65"/>
      <c r="AH27" s="53"/>
      <c r="AI27" s="53"/>
      <c r="AJ27" s="53"/>
      <c r="AK27" s="53"/>
      <c r="AL27" s="603">
        <f>+AH18+P27</f>
        <v>738.1</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738.1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109.6</v>
      </c>
      <c r="E29" s="584"/>
      <c r="F29" s="584"/>
      <c r="G29" s="194" t="s">
        <v>198</v>
      </c>
      <c r="H29" s="573">
        <f>+AL27</f>
        <v>738.1</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738.1</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109.6</v>
      </c>
      <c r="E31" s="584"/>
      <c r="F31" s="584"/>
      <c r="G31" s="194" t="s">
        <v>198</v>
      </c>
      <c r="H31" s="573">
        <f>+AS24</f>
        <v>738.1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16"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10153.9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2278</v>
      </c>
      <c r="E24" s="584"/>
      <c r="F24" s="584"/>
      <c r="G24" s="194" t="s">
        <v>198</v>
      </c>
      <c r="H24" s="573">
        <f>+F12</f>
        <v>10153.9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10153.9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10153.9</v>
      </c>
      <c r="Q27" s="633"/>
      <c r="R27" s="633"/>
      <c r="S27" s="633"/>
      <c r="T27" s="44" t="s">
        <v>38</v>
      </c>
      <c r="U27" s="64"/>
      <c r="V27" s="64"/>
      <c r="Y27" s="62" t="s">
        <v>39</v>
      </c>
      <c r="Z27" s="65"/>
      <c r="AH27" s="53"/>
      <c r="AI27" s="53"/>
      <c r="AJ27" s="53"/>
      <c r="AK27" s="53"/>
      <c r="AL27" s="603">
        <f>+AH18+P27</f>
        <v>10153.9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10153.9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2278</v>
      </c>
      <c r="E29" s="584"/>
      <c r="F29" s="584"/>
      <c r="G29" s="194" t="s">
        <v>198</v>
      </c>
      <c r="H29" s="573">
        <f>+AL27</f>
        <v>10153.9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10153.9</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2278</v>
      </c>
      <c r="E31" s="584"/>
      <c r="F31" s="584"/>
      <c r="G31" s="194" t="s">
        <v>198</v>
      </c>
      <c r="H31" s="573">
        <f>+AS24</f>
        <v>10153.9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topLeftCell="A13"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topLeftCell="A13"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大勝</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v>0</v>
      </c>
      <c r="Q12" s="610"/>
      <c r="R12" s="610"/>
      <c r="S12" s="610"/>
      <c r="T12" s="52" t="s">
        <v>22</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v>0</v>
      </c>
      <c r="G15" s="584"/>
      <c r="H15" s="584"/>
      <c r="I15" s="44" t="s">
        <v>256</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v>0</v>
      </c>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4"/>
    </row>
    <row r="18" spans="2:49" ht="24.75" customHeight="1" thickBot="1">
      <c r="K18" s="56"/>
      <c r="L18" s="53"/>
      <c r="M18" s="582"/>
      <c r="N18" s="56"/>
      <c r="P18" s="606">
        <v>0</v>
      </c>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topLeftCell="A16"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188.1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54.9</v>
      </c>
      <c r="E24" s="584"/>
      <c r="F24" s="584"/>
      <c r="G24" s="194" t="s">
        <v>198</v>
      </c>
      <c r="H24" s="573">
        <f>+F12</f>
        <v>188.1</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188.1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188.1</v>
      </c>
      <c r="Q27" s="633"/>
      <c r="R27" s="633"/>
      <c r="S27" s="633"/>
      <c r="T27" s="44" t="s">
        <v>38</v>
      </c>
      <c r="U27" s="64"/>
      <c r="V27" s="64"/>
      <c r="Y27" s="62" t="s">
        <v>39</v>
      </c>
      <c r="Z27" s="65"/>
      <c r="AH27" s="53"/>
      <c r="AI27" s="53"/>
      <c r="AJ27" s="53"/>
      <c r="AK27" s="53"/>
      <c r="AL27" s="603">
        <f>+AH18+P27</f>
        <v>188.1</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188.1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54.9</v>
      </c>
      <c r="E29" s="584"/>
      <c r="F29" s="584"/>
      <c r="G29" s="194" t="s">
        <v>198</v>
      </c>
      <c r="H29" s="573">
        <f>+AL27</f>
        <v>188.1</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188.1</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54.9</v>
      </c>
      <c r="E31" s="584"/>
      <c r="F31" s="584"/>
      <c r="G31" s="194" t="s">
        <v>198</v>
      </c>
      <c r="H31" s="573">
        <f>+AS24</f>
        <v>188.1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大勝</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5351.9</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523.9</v>
      </c>
      <c r="M9" s="319">
        <f>IF(OR(ｷ.紙くず!D24&gt;0,ｷ.紙くず!D24&lt;0),ｷ.紙くず!D24,IF(M$19&gt;0,"0",0))</f>
        <v>33</v>
      </c>
      <c r="N9" s="319">
        <f>IF(OR(ｸ.木くず!D24&gt;0,ｸ.木くず!D24&lt;0),ｸ.木くず!D24,IF(N$19&gt;0,"0",0))</f>
        <v>355.4</v>
      </c>
      <c r="O9" s="319" t="str">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101.5</v>
      </c>
      <c r="T9" s="319">
        <f>IF(OR(ｾ.ｶﾞﾗｽ･ｺﾝｸﾘ･陶磁器くず!D24&gt;0,ｾ.ｶﾞﾗｽ･ｺﾝｸﾘ･陶磁器くず!D24&lt;0),ｾ.ｶﾞﾗｽ･ｺﾝｸﾘ･陶磁器くず!D24,IF(T$19&gt;0,"0",0))</f>
        <v>109.6</v>
      </c>
      <c r="U9" s="319">
        <f>IF(OR(ｿ.鉱さい!D24&gt;0,ｿ.鉱さい!D24&lt;0),ｿ.鉱さい!D24,IF(U$19&gt;0,"0",0))</f>
        <v>0</v>
      </c>
      <c r="V9" s="319">
        <f>IF(OR(ﾀ.がれき類!D24&gt;0,ﾀ.がれき類!D24&lt;0),ﾀ.がれき類!D24,IF(V$19&gt;0,"0",0))</f>
        <v>2278</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54.9</v>
      </c>
      <c r="AA9" s="321">
        <f>IF(SUM(G9:Z9)&gt;0,SUM(G9:Z9),IF(AA$19&gt;0,"0",0))</f>
        <v>8808.1999999999989</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5351.9</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523.9</v>
      </c>
      <c r="M14" s="325">
        <f>IF(OR(ｷ.紙くず!D29&gt;0,ｷ.紙くず!D29&lt;0),ｷ.紙くず!D29,IF(M$19&gt;0,"0",0))</f>
        <v>33</v>
      </c>
      <c r="N14" s="325">
        <f>IF(OR(ｸ.木くず!D29&gt;0,ｸ.木くず!D29&lt;0),ｸ.木くず!D29,IF(N$19&gt;0,"0",0))</f>
        <v>355.4</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101.5</v>
      </c>
      <c r="T14" s="325">
        <f>IF(OR(ｾ.ｶﾞﾗｽ･ｺﾝｸﾘ･陶磁器くず!D29&gt;0,ｾ.ｶﾞﾗｽ･ｺﾝｸﾘ･陶磁器くず!D29&lt;0),ｾ.ｶﾞﾗｽ･ｺﾝｸﾘ･陶磁器くず!D29,IF(T$19&gt;0,"0",0))</f>
        <v>109.6</v>
      </c>
      <c r="U14" s="325">
        <f>IF(OR(ｿ.鉱さい!D29&gt;0,ｿ.鉱さい!D29&lt;0),ｿ.鉱さい!D29,IF(U$19&gt;0,"0",0))</f>
        <v>0</v>
      </c>
      <c r="V14" s="325">
        <f>IF(OR(ﾀ.がれき類!D29&gt;0,ﾀ.がれき類!D29&lt;0),ﾀ.がれき類!D29,IF(V$19&gt;0,"0",0))</f>
        <v>2278</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54.9</v>
      </c>
      <c r="AA14" s="327">
        <f t="shared" si="0"/>
        <v>8808.1999999999989</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5351.9</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523.9</v>
      </c>
      <c r="M16" s="325">
        <f>IF(OR(ｷ.紙くず!D31&gt;0,ｷ.紙くず!D31&lt;0),ｷ.紙くず!D31,IF(M$19&gt;0,"0",0))</f>
        <v>33</v>
      </c>
      <c r="N16" s="325">
        <f>IF(OR(ｸ.木くず!D31&gt;0,ｸ.木くず!D31&lt;0),ｸ.木くず!D31,IF(N$19&gt;0,"0",0))</f>
        <v>355.4</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101.5</v>
      </c>
      <c r="T16" s="325">
        <f>IF(OR(ｾ.ｶﾞﾗｽ･ｺﾝｸﾘ･陶磁器くず!D31&gt;0,ｾ.ｶﾞﾗｽ･ｺﾝｸﾘ･陶磁器くず!D31&lt;0),ｾ.ｶﾞﾗｽ･ｺﾝｸﾘ･陶磁器くず!D31,IF(T$19&gt;0,"0",0))</f>
        <v>109.6</v>
      </c>
      <c r="U16" s="325">
        <f>IF(OR(ｿ.鉱さい!D31&gt;0,ｿ.鉱さい!D31&lt;0),ｿ.鉱さい!D31,IF(U$19&gt;0,"0",0))</f>
        <v>0</v>
      </c>
      <c r="V16" s="325">
        <f>IF(OR(ﾀ.がれき類!D31&gt;0,ﾀ.がれき類!D31&lt;0),ﾀ.がれき類!D31,IF(V$19&gt;0,"0",0))</f>
        <v>2278</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54.9</v>
      </c>
      <c r="AA16" s="327">
        <f t="shared" si="0"/>
        <v>8808.1999999999989</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3804.4</v>
      </c>
      <c r="I19" s="331">
        <f t="shared" si="1"/>
        <v>0</v>
      </c>
      <c r="J19" s="331">
        <f t="shared" si="1"/>
        <v>0</v>
      </c>
      <c r="K19" s="331">
        <f t="shared" si="1"/>
        <v>0</v>
      </c>
      <c r="L19" s="331">
        <f t="shared" si="1"/>
        <v>934.9</v>
      </c>
      <c r="M19" s="331">
        <f t="shared" si="1"/>
        <v>56.9</v>
      </c>
      <c r="N19" s="331">
        <f t="shared" si="1"/>
        <v>727.5</v>
      </c>
      <c r="O19" s="331">
        <f t="shared" si="1"/>
        <v>3.9</v>
      </c>
      <c r="P19" s="331">
        <f t="shared" si="1"/>
        <v>0</v>
      </c>
      <c r="Q19" s="331">
        <f t="shared" si="1"/>
        <v>0</v>
      </c>
      <c r="R19" s="331">
        <f t="shared" si="1"/>
        <v>0</v>
      </c>
      <c r="S19" s="331">
        <f t="shared" si="1"/>
        <v>119</v>
      </c>
      <c r="T19" s="331">
        <f t="shared" si="1"/>
        <v>738.1</v>
      </c>
      <c r="U19" s="331">
        <f t="shared" si="1"/>
        <v>0</v>
      </c>
      <c r="V19" s="331">
        <f t="shared" si="1"/>
        <v>10153.9</v>
      </c>
      <c r="W19" s="331">
        <f t="shared" si="1"/>
        <v>0</v>
      </c>
      <c r="X19" s="331">
        <f t="shared" si="1"/>
        <v>0</v>
      </c>
      <c r="Y19" s="331">
        <f t="shared" si="1"/>
        <v>0</v>
      </c>
      <c r="Z19" s="332">
        <f t="shared" si="1"/>
        <v>188.1</v>
      </c>
      <c r="AA19" s="333">
        <f t="shared" ref="AA19:AA25" si="2">SUM(G19:Z19)</f>
        <v>16726.699999999997</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3804.4</v>
      </c>
      <c r="I41" s="367">
        <f t="shared" si="8"/>
        <v>0</v>
      </c>
      <c r="J41" s="367">
        <f t="shared" si="8"/>
        <v>0</v>
      </c>
      <c r="K41" s="367">
        <f t="shared" si="8"/>
        <v>0</v>
      </c>
      <c r="L41" s="367">
        <f t="shared" si="8"/>
        <v>934.9</v>
      </c>
      <c r="M41" s="367">
        <f t="shared" si="8"/>
        <v>56.9</v>
      </c>
      <c r="N41" s="367">
        <f t="shared" si="8"/>
        <v>727.5</v>
      </c>
      <c r="O41" s="367">
        <f t="shared" si="8"/>
        <v>3.9</v>
      </c>
      <c r="P41" s="367">
        <f t="shared" si="8"/>
        <v>0</v>
      </c>
      <c r="Q41" s="367">
        <f t="shared" si="8"/>
        <v>0</v>
      </c>
      <c r="R41" s="367">
        <f t="shared" si="8"/>
        <v>0</v>
      </c>
      <c r="S41" s="367">
        <f t="shared" si="8"/>
        <v>119</v>
      </c>
      <c r="T41" s="367">
        <f t="shared" si="8"/>
        <v>738.1</v>
      </c>
      <c r="U41" s="367">
        <f t="shared" si="8"/>
        <v>0</v>
      </c>
      <c r="V41" s="367">
        <f t="shared" si="8"/>
        <v>10153.9</v>
      </c>
      <c r="W41" s="367">
        <f t="shared" si="8"/>
        <v>0</v>
      </c>
      <c r="X41" s="367">
        <f t="shared" si="8"/>
        <v>0</v>
      </c>
      <c r="Y41" s="367">
        <f t="shared" si="8"/>
        <v>0</v>
      </c>
      <c r="Z41" s="368">
        <f t="shared" si="8"/>
        <v>188.1</v>
      </c>
      <c r="AA41" s="369">
        <f t="shared" si="4"/>
        <v>16726.699999999997</v>
      </c>
    </row>
    <row r="42" spans="2:27" ht="20.45" customHeight="1">
      <c r="B42" s="167"/>
      <c r="C42" s="721"/>
      <c r="D42" s="207"/>
      <c r="E42" s="205" t="s">
        <v>262</v>
      </c>
      <c r="F42" s="383"/>
      <c r="G42" s="358">
        <f t="shared" ref="G42:Z42" si="9">SUM(G43:G45)</f>
        <v>0</v>
      </c>
      <c r="H42" s="358">
        <f t="shared" si="9"/>
        <v>3804.4</v>
      </c>
      <c r="I42" s="358">
        <f t="shared" si="9"/>
        <v>0</v>
      </c>
      <c r="J42" s="358">
        <f t="shared" si="9"/>
        <v>0</v>
      </c>
      <c r="K42" s="358">
        <f t="shared" si="9"/>
        <v>0</v>
      </c>
      <c r="L42" s="358">
        <f t="shared" si="9"/>
        <v>934.9</v>
      </c>
      <c r="M42" s="358">
        <f t="shared" si="9"/>
        <v>56.9</v>
      </c>
      <c r="N42" s="358">
        <f t="shared" si="9"/>
        <v>727.5</v>
      </c>
      <c r="O42" s="358">
        <f t="shared" si="9"/>
        <v>3.9</v>
      </c>
      <c r="P42" s="358">
        <f t="shared" si="9"/>
        <v>0</v>
      </c>
      <c r="Q42" s="358">
        <f t="shared" si="9"/>
        <v>0</v>
      </c>
      <c r="R42" s="358">
        <f t="shared" si="9"/>
        <v>0</v>
      </c>
      <c r="S42" s="358">
        <f t="shared" si="9"/>
        <v>119</v>
      </c>
      <c r="T42" s="358">
        <f t="shared" si="9"/>
        <v>738.1</v>
      </c>
      <c r="U42" s="358">
        <f t="shared" si="9"/>
        <v>0</v>
      </c>
      <c r="V42" s="358">
        <f t="shared" si="9"/>
        <v>10153.9</v>
      </c>
      <c r="W42" s="358">
        <f t="shared" si="9"/>
        <v>0</v>
      </c>
      <c r="X42" s="358">
        <f t="shared" si="9"/>
        <v>0</v>
      </c>
      <c r="Y42" s="358">
        <f t="shared" si="9"/>
        <v>0</v>
      </c>
      <c r="Z42" s="359">
        <f t="shared" si="9"/>
        <v>188.1</v>
      </c>
      <c r="AA42" s="360">
        <f t="shared" si="4"/>
        <v>16726.699999999997</v>
      </c>
    </row>
    <row r="43" spans="2:27" ht="20.45" customHeight="1">
      <c r="B43" s="167"/>
      <c r="C43" s="721"/>
      <c r="D43" s="208"/>
      <c r="E43" s="203"/>
      <c r="F43" s="201" t="s">
        <v>235</v>
      </c>
      <c r="G43" s="361">
        <f>+ｱ.燃え殻!$AA$28</f>
        <v>0</v>
      </c>
      <c r="H43" s="361">
        <f>+ｲ.汚泥!$AA$28</f>
        <v>3804.4</v>
      </c>
      <c r="I43" s="361">
        <f>+ｳ.廃油!$AA$28</f>
        <v>0</v>
      </c>
      <c r="J43" s="361">
        <f>+ｴ.廃酸!$AA$28</f>
        <v>0</v>
      </c>
      <c r="K43" s="361">
        <f>+ｵ.廃ｱﾙｶﾘ!$AA$28</f>
        <v>0</v>
      </c>
      <c r="L43" s="361">
        <f>+ｶ.廃ﾌﾟﾗ類!$AA$28</f>
        <v>934.9</v>
      </c>
      <c r="M43" s="361">
        <f>+ｷ.紙くず!$AA$28</f>
        <v>56.9</v>
      </c>
      <c r="N43" s="361">
        <f>+ｸ.木くず!$AA$28</f>
        <v>727.5</v>
      </c>
      <c r="O43" s="361">
        <f>+ｹ.繊維くず!$AA$28</f>
        <v>3.9</v>
      </c>
      <c r="P43" s="361">
        <f>+ｺ.動植物性残さ!$AA$28</f>
        <v>0</v>
      </c>
      <c r="Q43" s="361">
        <f>+ｻ.動物系固形不要物!$AA$28</f>
        <v>0</v>
      </c>
      <c r="R43" s="361">
        <f>+ｼ.ｺﾞﾑくず!$AA$28</f>
        <v>0</v>
      </c>
      <c r="S43" s="361">
        <f>+ｽ.金属くず!$AA$28</f>
        <v>119</v>
      </c>
      <c r="T43" s="361">
        <f>+ｾ.ｶﾞﾗｽ･ｺﾝｸﾘ･陶磁器くず!$AA$28</f>
        <v>738.1</v>
      </c>
      <c r="U43" s="361">
        <f>+ｿ.鉱さい!$AA$28</f>
        <v>0</v>
      </c>
      <c r="V43" s="361">
        <f>+ﾀ.がれき類!$AA$28</f>
        <v>10153.9</v>
      </c>
      <c r="W43" s="361">
        <f>+ﾁ.動物のふん尿!$AA$28</f>
        <v>0</v>
      </c>
      <c r="X43" s="361">
        <f>+ﾂ.動物の死体!$AA$28</f>
        <v>0</v>
      </c>
      <c r="Y43" s="361">
        <f>+ﾃ.ばいじん!$AA$28</f>
        <v>0</v>
      </c>
      <c r="Z43" s="362">
        <f>+ﾄ.混合廃棄物その他!$AA$28</f>
        <v>188.1</v>
      </c>
      <c r="AA43" s="363">
        <f t="shared" si="4"/>
        <v>16726.699999999997</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3804.4</v>
      </c>
      <c r="I47" s="370">
        <f>+ｳ.廃油!$AL$27</f>
        <v>0</v>
      </c>
      <c r="J47" s="370">
        <f>+ｴ.廃酸!$AL$27</f>
        <v>0</v>
      </c>
      <c r="K47" s="370">
        <f>+ｵ.廃ｱﾙｶﾘ!$AL$27</f>
        <v>0</v>
      </c>
      <c r="L47" s="370">
        <f>+ｶ.廃ﾌﾟﾗ類!$AL$27</f>
        <v>934.9</v>
      </c>
      <c r="M47" s="370">
        <f>+ｷ.紙くず!$AL$27</f>
        <v>56.9</v>
      </c>
      <c r="N47" s="370">
        <f>+ｸ.木くず!$AL$27</f>
        <v>727.5</v>
      </c>
      <c r="O47" s="370">
        <f>+ｹ.繊維くず!$AL$27</f>
        <v>3.9</v>
      </c>
      <c r="P47" s="370">
        <f>+ｺ.動植物性残さ!$AL$27</f>
        <v>0</v>
      </c>
      <c r="Q47" s="370">
        <f>+ｻ.動物系固形不要物!$AL$27</f>
        <v>0</v>
      </c>
      <c r="R47" s="370">
        <f>+ｼ.ｺﾞﾑくず!$AL$27</f>
        <v>0</v>
      </c>
      <c r="S47" s="370">
        <f>+ｽ.金属くず!$AL$27</f>
        <v>119</v>
      </c>
      <c r="T47" s="370">
        <f>+ｾ.ｶﾞﾗｽ･ｺﾝｸﾘ･陶磁器くず!$AL$27</f>
        <v>738.1</v>
      </c>
      <c r="U47" s="370">
        <f>+ｿ.鉱さい!$AL$27</f>
        <v>0</v>
      </c>
      <c r="V47" s="370">
        <f>+ﾀ.がれき類!$AL$27</f>
        <v>10153.9</v>
      </c>
      <c r="W47" s="370">
        <f>+ﾁ.動物のふん尿!$AL$27</f>
        <v>0</v>
      </c>
      <c r="X47" s="370">
        <f>+ﾂ.動物の死体!$AL$27</f>
        <v>0</v>
      </c>
      <c r="Y47" s="370">
        <f>+ﾃ.ばいじん!$AL$27</f>
        <v>0</v>
      </c>
      <c r="Z47" s="371">
        <f>+ﾄ.混合廃棄物その他!$AL$27</f>
        <v>188.1</v>
      </c>
      <c r="AA47" s="372">
        <f t="shared" si="4"/>
        <v>16726.699999999997</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3804.4</v>
      </c>
      <c r="I49" s="422">
        <f>+ｳ.廃油!$AS$24</f>
        <v>0</v>
      </c>
      <c r="J49" s="422">
        <f>+ｴ.廃酸!$AS$24</f>
        <v>0</v>
      </c>
      <c r="K49" s="422">
        <f>+ｵ.廃ｱﾙｶﾘ!$AS$24</f>
        <v>0</v>
      </c>
      <c r="L49" s="422">
        <f>+ｶ.廃ﾌﾟﾗ類!$AS$24</f>
        <v>934.9</v>
      </c>
      <c r="M49" s="422">
        <f>+ｷ.紙くず!$AS$24</f>
        <v>56.9</v>
      </c>
      <c r="N49" s="422">
        <f>+ｸ.木くず!$AS$24</f>
        <v>727.5</v>
      </c>
      <c r="O49" s="422">
        <f>+ｹ.繊維くず!$AS$24</f>
        <v>3.9</v>
      </c>
      <c r="P49" s="422">
        <f>+ｺ.動植物性残さ!$AS$24</f>
        <v>0</v>
      </c>
      <c r="Q49" s="422">
        <f>+ｻ.動物系固形不要物!$AS$24</f>
        <v>0</v>
      </c>
      <c r="R49" s="422">
        <f>+ｼ.ｺﾞﾑくず!$AS$24</f>
        <v>0</v>
      </c>
      <c r="S49" s="422">
        <f>+ｽ.金属くず!$AS$24</f>
        <v>119</v>
      </c>
      <c r="T49" s="422">
        <f>+ｾ.ｶﾞﾗｽ･ｺﾝｸﾘ･陶磁器くず!$AS$24</f>
        <v>738.1</v>
      </c>
      <c r="U49" s="422">
        <f>+ｿ.鉱さい!$AS$24</f>
        <v>0</v>
      </c>
      <c r="V49" s="422">
        <f>+ﾀ.がれき類!$AS$24</f>
        <v>10153.9</v>
      </c>
      <c r="W49" s="422">
        <f>+ﾁ.動物のふん尿!$AS$24</f>
        <v>0</v>
      </c>
      <c r="X49" s="422">
        <f>+ﾂ.動物の死体!$AS$24</f>
        <v>0</v>
      </c>
      <c r="Y49" s="422">
        <f>+ﾃ.ばいじん!$AS$24</f>
        <v>0</v>
      </c>
      <c r="Z49" s="423">
        <f>+ﾄ.混合廃棄物その他!$AS$24</f>
        <v>188.1</v>
      </c>
      <c r="AA49" s="424">
        <f t="shared" si="4"/>
        <v>16726.699999999997</v>
      </c>
    </row>
    <row r="50" spans="2:27" ht="20.45" customHeight="1">
      <c r="B50" s="167"/>
      <c r="C50" s="173"/>
      <c r="D50" s="410"/>
      <c r="E50" s="730" t="s">
        <v>449</v>
      </c>
      <c r="F50" s="731"/>
      <c r="G50" s="411"/>
      <c r="H50" s="411"/>
      <c r="I50" s="411"/>
      <c r="J50" s="411"/>
      <c r="K50" s="411"/>
      <c r="L50" s="376">
        <f>ｶ.廃ﾌﾟﾗ類!AU18</f>
        <v>560.9</v>
      </c>
      <c r="M50" s="411"/>
      <c r="N50" s="411"/>
      <c r="O50" s="411"/>
      <c r="P50" s="411"/>
      <c r="Q50" s="411"/>
      <c r="R50" s="411"/>
      <c r="S50" s="411"/>
      <c r="T50" s="411"/>
      <c r="U50" s="411"/>
      <c r="V50" s="411"/>
      <c r="W50" s="411"/>
      <c r="X50" s="411"/>
      <c r="Y50" s="411"/>
      <c r="Z50" s="433"/>
      <c r="AA50" s="377">
        <f t="shared" si="4"/>
        <v>560.9</v>
      </c>
    </row>
    <row r="51" spans="2:27" ht="20.45" customHeight="1">
      <c r="B51" s="167"/>
      <c r="C51" s="173"/>
      <c r="D51" s="410"/>
      <c r="E51" s="732" t="s">
        <v>450</v>
      </c>
      <c r="F51" s="699"/>
      <c r="G51" s="415"/>
      <c r="H51" s="415"/>
      <c r="I51" s="415"/>
      <c r="J51" s="415"/>
      <c r="K51" s="415"/>
      <c r="L51" s="376">
        <f>ｶ.廃ﾌﾟﾗ類!AU19</f>
        <v>374</v>
      </c>
      <c r="M51" s="415"/>
      <c r="N51" s="415"/>
      <c r="O51" s="415"/>
      <c r="P51" s="415"/>
      <c r="Q51" s="415"/>
      <c r="R51" s="415"/>
      <c r="S51" s="415"/>
      <c r="T51" s="415"/>
      <c r="U51" s="415"/>
      <c r="V51" s="415"/>
      <c r="W51" s="415"/>
      <c r="X51" s="415"/>
      <c r="Y51" s="415"/>
      <c r="Z51" s="433"/>
      <c r="AA51" s="377">
        <f t="shared" si="4"/>
        <v>374</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9156.2999999999993</v>
      </c>
      <c r="I63" s="406">
        <f t="shared" si="10"/>
        <v>0</v>
      </c>
      <c r="J63" s="406">
        <f t="shared" si="10"/>
        <v>0</v>
      </c>
      <c r="K63" s="406">
        <f t="shared" si="10"/>
        <v>0</v>
      </c>
      <c r="L63" s="406">
        <f t="shared" si="10"/>
        <v>1458.8</v>
      </c>
      <c r="M63" s="406">
        <f t="shared" si="10"/>
        <v>89.9</v>
      </c>
      <c r="N63" s="406">
        <f t="shared" si="10"/>
        <v>1082.9000000000001</v>
      </c>
      <c r="O63" s="406">
        <f t="shared" si="10"/>
        <v>3.9</v>
      </c>
      <c r="P63" s="406">
        <f t="shared" si="10"/>
        <v>0</v>
      </c>
      <c r="Q63" s="406">
        <f t="shared" si="10"/>
        <v>0</v>
      </c>
      <c r="R63" s="406">
        <f t="shared" si="10"/>
        <v>0</v>
      </c>
      <c r="S63" s="406">
        <f t="shared" si="10"/>
        <v>220.5</v>
      </c>
      <c r="T63" s="406">
        <f t="shared" si="10"/>
        <v>847.7</v>
      </c>
      <c r="U63" s="406">
        <f t="shared" si="10"/>
        <v>0</v>
      </c>
      <c r="V63" s="406">
        <f t="shared" si="10"/>
        <v>12431.9</v>
      </c>
      <c r="W63" s="406">
        <f t="shared" si="10"/>
        <v>0</v>
      </c>
      <c r="X63" s="406">
        <f t="shared" si="10"/>
        <v>0</v>
      </c>
      <c r="Y63" s="406">
        <f t="shared" si="10"/>
        <v>0</v>
      </c>
      <c r="Z63" s="406">
        <f t="shared" si="10"/>
        <v>243</v>
      </c>
      <c r="AA63" s="407">
        <f>+AA9+AA19+AA20</f>
        <v>25534.899999999994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34"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6月    30日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神奈川県横浜市西区平沼1丁目3番13号</v>
      </c>
      <c r="K16" s="780"/>
      <c r="L16" s="781"/>
      <c r="M16" s="781"/>
      <c r="N16" s="781"/>
      <c r="O16" s="782"/>
    </row>
    <row r="17" spans="1:15" ht="26.25" customHeight="1">
      <c r="C17" s="78"/>
      <c r="H17" s="23" t="s">
        <v>7</v>
      </c>
      <c r="I17" s="23"/>
      <c r="J17" s="780" t="str">
        <f>+表紙!J40</f>
        <v>株式会社　大勝　代表取締役　小勝　次郎</v>
      </c>
      <c r="K17" s="780"/>
      <c r="L17" s="781"/>
      <c r="M17" s="781"/>
      <c r="N17" s="781"/>
      <c r="O17" s="782"/>
    </row>
    <row r="18" spans="1:15">
      <c r="C18" s="78"/>
      <c r="J18" s="21" t="s">
        <v>8</v>
      </c>
      <c r="O18" s="79"/>
    </row>
    <row r="19" spans="1:15">
      <c r="C19" s="78"/>
      <c r="J19" s="24" t="s">
        <v>9</v>
      </c>
      <c r="K19" s="24"/>
      <c r="L19" s="746" t="str">
        <f>IF(+表紙!L42="","",+表紙!L42)</f>
        <v>045-326-2727</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大勝</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2726</v>
      </c>
      <c r="N25" s="770"/>
      <c r="O25" s="771"/>
    </row>
    <row r="26" spans="1:15" ht="18" customHeight="1">
      <c r="C26" s="457" t="s">
        <v>11</v>
      </c>
      <c r="D26" s="489"/>
      <c r="E26" s="490"/>
      <c r="F26" s="756" t="str">
        <f>+表紙!F49</f>
        <v>神奈川県横浜市西区平沼1丁目3番13号　大勝ビル</v>
      </c>
      <c r="G26" s="757"/>
      <c r="H26" s="757"/>
      <c r="I26" s="757"/>
      <c r="J26" s="757"/>
      <c r="K26" s="757"/>
      <c r="L26" s="126" t="s">
        <v>172</v>
      </c>
      <c r="M26" s="222"/>
      <c r="N26" s="760" t="str">
        <f>IF(+表紙!N49="","",+表紙!N49)</f>
        <v>080-3348-6062</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14745</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96</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8808.1999999999989</v>
      </c>
      <c r="I40" s="240" t="s">
        <v>4</v>
      </c>
      <c r="J40" s="525" t="s">
        <v>324</v>
      </c>
      <c r="K40" s="526"/>
      <c r="L40" s="527"/>
      <c r="M40" s="741">
        <f>+表紙!M63</f>
        <v>8808.1999999999989</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8808.1999999999989</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7"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3804.4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5351.9</v>
      </c>
      <c r="E24" s="584"/>
      <c r="F24" s="584"/>
      <c r="G24" s="194" t="s">
        <v>198</v>
      </c>
      <c r="H24" s="573">
        <f>+F12</f>
        <v>3804.4</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3804.4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3804.4</v>
      </c>
      <c r="Q27" s="633"/>
      <c r="R27" s="633"/>
      <c r="S27" s="633"/>
      <c r="T27" s="44" t="s">
        <v>38</v>
      </c>
      <c r="U27" s="64"/>
      <c r="V27" s="64"/>
      <c r="Y27" s="62" t="s">
        <v>39</v>
      </c>
      <c r="Z27" s="65"/>
      <c r="AH27" s="53"/>
      <c r="AI27" s="53"/>
      <c r="AJ27" s="53"/>
      <c r="AK27" s="53"/>
      <c r="AL27" s="603">
        <f>+AH18+P27</f>
        <v>3804.4</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3804.4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5351.9</v>
      </c>
      <c r="E29" s="584"/>
      <c r="F29" s="584"/>
      <c r="G29" s="194" t="s">
        <v>198</v>
      </c>
      <c r="H29" s="573">
        <f>+AL27</f>
        <v>3804.4</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3804.4</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5351.9</v>
      </c>
      <c r="E31" s="584"/>
      <c r="F31" s="584"/>
      <c r="G31" s="194" t="s">
        <v>198</v>
      </c>
      <c r="H31" s="573">
        <f>+AS24</f>
        <v>3804.4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3" zoomScaleNormal="100" workbookViewId="0">
      <selection activeCell="AD25" sqref="AD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22" zoomScaleNormal="100" workbookViewId="0">
      <selection activeCell="Z36" sqref="Z36"/>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22" zoomScaleNormal="100" workbookViewId="0">
      <selection activeCell="AF23" sqref="AF2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N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v>0</v>
      </c>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v>0</v>
      </c>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459</v>
      </c>
      <c r="AS9" s="663"/>
      <c r="AT9" s="663"/>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v>0</v>
      </c>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934.9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v>0</v>
      </c>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v>0</v>
      </c>
      <c r="AV14" s="44" t="s">
        <v>34</v>
      </c>
      <c r="AW14" s="405"/>
    </row>
    <row r="15" spans="2:50"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585" t="s">
        <v>177</v>
      </c>
      <c r="AT15" s="586"/>
      <c r="AU15" s="95">
        <v>0</v>
      </c>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560.9</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374</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0</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460</v>
      </c>
      <c r="AS21" s="663"/>
      <c r="AT21" s="663"/>
      <c r="AU21" s="95">
        <v>0</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523.9</v>
      </c>
      <c r="E24" s="584"/>
      <c r="F24" s="584"/>
      <c r="G24" s="194" t="s">
        <v>198</v>
      </c>
      <c r="H24" s="573">
        <f>+F12</f>
        <v>934.9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+ROUND(AU13,1)+ROUND(AA28,1)</f>
        <v>934.9</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934.9</v>
      </c>
      <c r="Q27" s="633"/>
      <c r="R27" s="633"/>
      <c r="S27" s="633"/>
      <c r="T27" s="44" t="s">
        <v>38</v>
      </c>
      <c r="U27" s="64"/>
      <c r="V27" s="64"/>
      <c r="Y27" s="62" t="s">
        <v>39</v>
      </c>
      <c r="Z27" s="65"/>
      <c r="AH27" s="53"/>
      <c r="AI27" s="53"/>
      <c r="AJ27" s="53"/>
      <c r="AK27" s="53"/>
      <c r="AL27" s="603">
        <f>+AH18+P27</f>
        <v>934.9</v>
      </c>
      <c r="AM27" s="604"/>
      <c r="AN27" s="604"/>
      <c r="AO27" s="604"/>
      <c r="AP27" s="52" t="s">
        <v>13</v>
      </c>
      <c r="AQ27" s="267"/>
      <c r="AR27" s="128"/>
      <c r="AS27" s="606">
        <v>0</v>
      </c>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934.9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523.9</v>
      </c>
      <c r="E29" s="584"/>
      <c r="F29" s="584"/>
      <c r="G29" s="194" t="s">
        <v>198</v>
      </c>
      <c r="H29" s="573">
        <f>+AL27</f>
        <v>934.9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934.9</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51" ht="27" customHeight="1" thickTop="1" thickBot="1">
      <c r="B31" s="560" t="s">
        <v>226</v>
      </c>
      <c r="C31" s="561"/>
      <c r="D31" s="584">
        <v>523.9</v>
      </c>
      <c r="E31" s="584"/>
      <c r="F31" s="584"/>
      <c r="G31" s="194" t="s">
        <v>198</v>
      </c>
      <c r="H31" s="573">
        <f>+AS24</f>
        <v>934.9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56.9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33</v>
      </c>
      <c r="E24" s="584"/>
      <c r="F24" s="584"/>
      <c r="G24" s="194" t="s">
        <v>198</v>
      </c>
      <c r="H24" s="573">
        <f>+F12</f>
        <v>56.9</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56.9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56.9</v>
      </c>
      <c r="Q27" s="633"/>
      <c r="R27" s="633"/>
      <c r="S27" s="633"/>
      <c r="T27" s="44" t="s">
        <v>38</v>
      </c>
      <c r="U27" s="64"/>
      <c r="V27" s="64"/>
      <c r="Y27" s="62" t="s">
        <v>39</v>
      </c>
      <c r="Z27" s="65"/>
      <c r="AH27" s="53"/>
      <c r="AI27" s="53"/>
      <c r="AJ27" s="53"/>
      <c r="AK27" s="53"/>
      <c r="AL27" s="603">
        <f>+AH18+P27</f>
        <v>56.9</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56.9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33</v>
      </c>
      <c r="E29" s="584"/>
      <c r="F29" s="584"/>
      <c r="G29" s="194" t="s">
        <v>198</v>
      </c>
      <c r="H29" s="573">
        <f>+AL27</f>
        <v>56.9</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56.9</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33</v>
      </c>
      <c r="E31" s="584"/>
      <c r="F31" s="584"/>
      <c r="G31" s="194" t="s">
        <v>198</v>
      </c>
      <c r="H31" s="573">
        <f>+AS24</f>
        <v>56.9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大勝</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727.5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v>0</v>
      </c>
      <c r="G15" s="584"/>
      <c r="H15" s="584"/>
      <c r="I15" s="44" t="s">
        <v>13</v>
      </c>
      <c r="J15" s="53"/>
      <c r="K15" s="56"/>
      <c r="L15" s="53"/>
      <c r="M15" s="582"/>
      <c r="N15" s="56"/>
      <c r="P15" s="606">
        <v>0</v>
      </c>
      <c r="Q15" s="610"/>
      <c r="R15" s="610"/>
      <c r="S15" s="610"/>
      <c r="T15" s="52" t="s">
        <v>13</v>
      </c>
      <c r="U15" s="53"/>
      <c r="V15" s="53"/>
      <c r="W15" s="53"/>
      <c r="X15" s="53"/>
      <c r="Y15"/>
      <c r="Z15"/>
      <c r="AA15"/>
      <c r="AB15"/>
      <c r="AC15" s="56"/>
      <c r="AH15" s="629">
        <v>0</v>
      </c>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0</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v>0</v>
      </c>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355.4</v>
      </c>
      <c r="E24" s="584"/>
      <c r="F24" s="584"/>
      <c r="G24" s="194" t="s">
        <v>198</v>
      </c>
      <c r="H24" s="573">
        <f>+F12</f>
        <v>727.5</v>
      </c>
      <c r="I24" s="574"/>
      <c r="J24" s="194" t="s">
        <v>198</v>
      </c>
      <c r="K24" s="56"/>
      <c r="L24" s="53"/>
      <c r="M24" s="583"/>
      <c r="P24" s="629">
        <v>0</v>
      </c>
      <c r="Q24" s="634"/>
      <c r="R24" s="634"/>
      <c r="S24" s="634"/>
      <c r="T24" s="44" t="s">
        <v>13</v>
      </c>
      <c r="U24"/>
      <c r="V24"/>
      <c r="W24"/>
      <c r="X24"/>
      <c r="AC24" s="53"/>
      <c r="AD24" s="53"/>
      <c r="AE24"/>
      <c r="AF24"/>
      <c r="AG24"/>
      <c r="AH24"/>
      <c r="AI24" s="257"/>
      <c r="AJ24"/>
      <c r="AK24" s="53"/>
      <c r="AL24" s="141"/>
      <c r="AM24" s="53"/>
      <c r="AN24" s="53"/>
      <c r="AQ24" s="56"/>
      <c r="AR24" s="146"/>
      <c r="AS24" s="603">
        <f>+ROUND(AU16,1)+ROUND(AA28,1)</f>
        <v>727.5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727.5</v>
      </c>
      <c r="Q27" s="633"/>
      <c r="R27" s="633"/>
      <c r="S27" s="633"/>
      <c r="T27" s="44" t="s">
        <v>38</v>
      </c>
      <c r="U27" s="64"/>
      <c r="V27" s="64"/>
      <c r="Y27" s="62" t="s">
        <v>39</v>
      </c>
      <c r="Z27" s="65"/>
      <c r="AH27" s="53"/>
      <c r="AI27" s="53"/>
      <c r="AJ27" s="53"/>
      <c r="AK27" s="53"/>
      <c r="AL27" s="603">
        <f>+AH18+P27</f>
        <v>727.5</v>
      </c>
      <c r="AM27" s="604"/>
      <c r="AN27" s="604"/>
      <c r="AO27" s="604"/>
      <c r="AP27" s="52" t="s">
        <v>13</v>
      </c>
      <c r="AQ27" s="267"/>
      <c r="AR27" s="128"/>
      <c r="AS27" s="606">
        <v>0</v>
      </c>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727.5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355.4</v>
      </c>
      <c r="E29" s="584"/>
      <c r="F29" s="584"/>
      <c r="G29" s="194" t="s">
        <v>198</v>
      </c>
      <c r="H29" s="573">
        <f>+AL27</f>
        <v>727.5</v>
      </c>
      <c r="I29" s="574"/>
      <c r="J29" s="194" t="s">
        <v>198</v>
      </c>
      <c r="M29" s="582"/>
      <c r="P29" s="56"/>
      <c r="Q29" s="144"/>
      <c r="R29" s="51" t="s">
        <v>183</v>
      </c>
      <c r="S29" s="628" t="s">
        <v>33</v>
      </c>
      <c r="T29" s="631"/>
      <c r="U29" s="631"/>
      <c r="V29" s="632"/>
      <c r="W29" s="48"/>
      <c r="X29" s="66"/>
      <c r="Y29" s="588" t="s">
        <v>258</v>
      </c>
      <c r="Z29" s="589"/>
      <c r="AA29" s="629">
        <v>0</v>
      </c>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727.5</v>
      </c>
      <c r="S30" s="633"/>
      <c r="T30" s="633"/>
      <c r="U30" s="633"/>
      <c r="V30" s="44" t="s">
        <v>16</v>
      </c>
      <c r="Y30" s="588" t="s">
        <v>186</v>
      </c>
      <c r="Z30" s="589"/>
      <c r="AA30" s="629">
        <v>0</v>
      </c>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226</v>
      </c>
      <c r="C31" s="561"/>
      <c r="D31" s="584">
        <v>355.4</v>
      </c>
      <c r="E31" s="584"/>
      <c r="F31" s="584"/>
      <c r="G31" s="194" t="s">
        <v>198</v>
      </c>
      <c r="H31" s="573">
        <f>+AS24</f>
        <v>727.5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2025-07-01T04:40:08Z</dcterms:created>
  <dcterms:modified xsi:type="dcterms:W3CDTF">2025-07-01T04:40:08Z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