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36" i="94" l="1"/>
  <c r="AA44" i="94"/>
  <c r="K226" i="95" s="1"/>
  <c r="K202" i="98" s="1"/>
  <c r="AA29" i="94"/>
  <c r="H26" i="94"/>
  <c r="H27" i="94" s="1"/>
  <c r="AA28" i="94"/>
  <c r="H38" i="94"/>
  <c r="H37" i="94" s="1"/>
  <c r="O38" i="94"/>
  <c r="O37" i="94" s="1"/>
  <c r="O19" i="94" s="1"/>
  <c r="O11" i="94" s="1"/>
  <c r="AK27" i="82"/>
  <c r="X32" i="94"/>
  <c r="X31" i="94" s="1"/>
  <c r="X26" i="94" s="1"/>
  <c r="X27" i="94" s="1"/>
  <c r="X18" i="82"/>
  <c r="O16" i="83"/>
  <c r="Y50" i="94" s="1"/>
  <c r="X21" i="83"/>
  <c r="AK27" i="83"/>
  <c r="O16" i="94"/>
  <c r="O9" i="94"/>
  <c r="O14"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5" i="94"/>
  <c r="O55" i="94"/>
  <c r="O10" i="94"/>
  <c r="O18" i="94"/>
  <c r="O12" i="94"/>
  <c r="O17" i="94"/>
  <c r="K195" i="95"/>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<sst xmlns="http://schemas.openxmlformats.org/spreadsheetml/2006/main" count="3181" uniqueCount="468">
  <si>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</si>
  <si>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</si>
  <si>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</si>
  <si>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</si>
  <si>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</si>
  <si>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</si>
  <si>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</si>
  <si>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</si>
  <si>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</si>
  <si>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</si>
  <si>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</si>
  <si>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</si>
  <si>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</si>
  <si>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</si>
  <si>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</si>
  <si>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</si>
  <si>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</si>
  <si>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</si>
  <si>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</si>
  <si>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</si>
  <si>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</si>
  <si>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</si>
  <si>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</si>
  <si>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</si>
  <si>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</si>
  <si>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</si>
  <si>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</si>
  <si>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</si>
  <si>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</si>
  <si>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</si>
  <si>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</si>
  <si>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</si>
  <si>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</si>
  <si>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</si>
  <si>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</si>
  <si>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</si>
  <si>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</si>
  <si>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</si>
  <si>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</si>
  <si>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</si>
  <si>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</si>
  <si>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</si>
  <si>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</si>
  <si>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</si>
  <si>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</si>
  <si>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</si>
  <si>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</si>
  <si>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</si>
  <si>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</si>
  <si>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</si>
  <si>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</si>
  <si>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</si>
  <si>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</si>
  <si>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</si>
  <si>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</si>
  <si>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</si>
  <si>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</si>
  <si>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</si>
  <si>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</si>
  <si>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</si>
  <si>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</si>
  <si>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</si>
  <si>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</si>
  <si>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</si>
  <si>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</si>
  <si>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</si>
  <si>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</si>
  <si>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</si>
  <si>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</si>
  <si>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</si>
  <si>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</si>
  <si>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</si>
  <si>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</si>
  <si>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</si>
  <si>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</si>
  <si>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</si>
  <si>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</si>
  <si>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</si>
  <si>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</si>
  <si>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</si>
  <si>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</si>
  <si>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</si>
  <si>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</si>
  <si>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</si>
  <si>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</si>
  <si>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</si>
  <si>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</si>
  <si>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</si>
  <si>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</si>
  <si>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</si>
  <si>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</si>
  <si>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</si>
  <si>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</si>
  <si>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</si>
  <si>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</si>
  <si>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</si>
  <si>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</si>
  <si>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</si>
  <si>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</si>
  <si>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</si>
  <si>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</si>
  <si>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</si>
  <si>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</si>
  <si>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</si>
  <si>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</si>
  <si>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</si>
  <si>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</si>
  <si>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</si>
  <si>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</si>
  <si>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</si>
  <si>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</si>
  <si>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</si>
  <si>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</si>
  <si>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</si>
  <si>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</si>
  <si>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</si>
  <si>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</si>
  <si>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</si>
  <si>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</si>
  <si>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</si>
  <si>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</si>
  <si>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</si>
  <si>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</si>
  <si>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</si>
  <si>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</si>
  <si>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</si>
  <si>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</si>
  <si>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</si>
  <si>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</si>
  <si>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</si>
  <si>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</si>
  <si>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</si>
  <si>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</si>
  <si>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</si>
  <si>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</si>
  <si>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</si>
  <si>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</si>
  <si>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</si>
  <si>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</si>
  <si>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</si>
  <si>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</si>
  <si>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</si>
  <si>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</si>
  <si>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</si>
  <si>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</si>
  <si>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</si>
  <si>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</si>
  <si>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</si>
  <si>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</si>
  <si>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</si>
  <si>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</si>
  <si>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</si>
  <si>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</si>
  <si>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</si>
  <si>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</si>
  <si>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</si>
  <si>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</si>
  <si>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</si>
  <si>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</si>
  <si>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</si>
  <si>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</si>
  <si>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</si>
  <si>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</si>
  <si>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</si>
  <si>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</si>
  <si>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</si>
  <si>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</si>
  <si>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</si>
  <si>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</si>
  <si>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</si>
  <si>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</si>
  <si>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</si>
  <si>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</si>
  <si>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</si>
  <si>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</si>
  <si>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</si>
  <si>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</si>
  <si>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</si>
  <si>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</si>
  <si>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</si>
  <si>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</si>
  <si>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</si>
  <si>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</si>
  <si>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</si>
  <si>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</si>
  <si>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</si>
  <si>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</si>
  <si>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</si>
  <si>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</si>
  <si>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</si>
  <si>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</si>
  <si>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</si>
  <si>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</si>
  <si>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</si>
  <si>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</si>
  <si>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</si>
  <si>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</si>
  <si>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</si>
  <si>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</si>
  <si>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</si>
  <si>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</si>
  <si>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</si>
  <si>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</si>
  <si>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</si>
  <si>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</si>
  <si>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</si>
  <si>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</si>
  <si>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</si>
  <si>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</si>
  <si>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</si>
  <si>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</si>
  <si>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</si>
  <si>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</si>
  <si>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</si>
  <si>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</si>
  <si>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</si>
  <si>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</si>
  <si>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</si>
  <si>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</si>
  <si>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</si>
  <si>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</si>
  <si>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</si>
  <si>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</si>
  <si>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</si>
  <si>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</si>
  <si>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</si>
  <si>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</si>
  <si>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</si>
  <si>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</si>
  <si>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</si>
  <si>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</si>
  <si>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</si>
  <si>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</si>
  <si>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</si>
  <si>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</si>
  <si>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</si>
  <si>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</si>
  <si>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</si>
  <si>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</si>
  <si>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</si>
  <si>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</si>
  <si>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</si>
  <si>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</si>
  <si>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</si>
  <si>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</si>
  <si>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</si>
  <si>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</si>
  <si>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</si>
  <si>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</si>
  <si>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</si>
  <si>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</si>
  <si>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</si>
  <si>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</si>
  <si>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</si>
  <si>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</si>
  <si>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</si>
  <si>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</si>
  <si>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</si>
  <si>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</si>
  <si>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</si>
  <si>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</si>
  <si>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</si>
  <si>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</si>
  <si>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</si>
  <si>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</si>
  <si>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</si>
  <si>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</si>
  <si>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</si>
  <si>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</si>
  <si>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</si>
  <si>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</si>
  <si>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</si>
  <si>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</si>
  <si>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</si>
  <si>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</si>
  <si>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</si>
  <si>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</si>
  <si>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</si>
  <si>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</si>
  <si>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</si>
  <si>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</si>
  <si>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</si>
  <si>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</si>
  <si>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</si>
  <si>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</si>
  <si>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</si>
  <si>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</si>
  <si>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</si>
  <si>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</si>
  <si>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</si>
  <si>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</si>
  <si>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</si>
  <si>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</si>
  <si>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</si>
  <si>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</si>
  <si>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</si>
  <si>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</si>
  <si>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</si>
  <si>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</si>
  <si>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</si>
  <si>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</si>
  <si>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</si>
  <si>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</si>
  <si>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</si>
  <si>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</si>
  <si>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</si>
  <si>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</si>
  <si>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</si>
  <si>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</si>
  <si>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</si>
  <si>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</si>
  <si>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</si>
  <si>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</si>
  <si>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</si>
  <si>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</si>
  <si>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</si>
  <si>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</si>
  <si>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</si>
  <si>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</si>
  <si>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</si>
  <si>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</si>
  <si>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</si>
  <si>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</si>
  <si>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</si>
  <si>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</si>
  <si>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</si>
  <si>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</si>
  <si>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</si>
  <si>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</si>
  <si>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</si>
  <si>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</si>
  <si>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</si>
  <si>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</si>
  <si>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</si>
  <si>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</si>
  <si>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</si>
  <si>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</si>
  <si>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</si>
  <si>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</si>
  <si>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</si>
  <si>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</si>
  <si>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</si>
  <si>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</si>
  <si>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</si>
  <si>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</si>
  <si>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</si>
  <si>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</si>
  <si>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</si>
  <si>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</si>
  <si>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</si>
  <si>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</si>
  <si>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</si>
  <si>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</si>
  <si>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</si>
  <si>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</si>
  <si>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</si>
  <si>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</si>
  <si>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</si>
  <si>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</si>
  <si>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</si>
  <si>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</si>
  <si>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</si>
  <si>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</si>
  <si>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</si>
  <si>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</si>
  <si>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</si>
  <si>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</si>
  <si>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</si>
  <si>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</si>
  <si>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</si>
  <si>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</si>
  <si>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</si>
  <si>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</si>
  <si>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</si>
  <si>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</si>
  <si>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</si>
  <si>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</si>
  <si>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</si>
  <si>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</si>
  <si>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</si>
  <si>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</si>
  <si>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</si>
  <si>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</si>
  <si>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</si>
  <si>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</si>
  <si>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</si>
  <si>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</si>
  <si>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</si>
  <si>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</si>
  <si>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</si>
  <si>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</si>
  <si>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</si>
  <si>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</si>
  <si>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</si>
  <si>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</si>
  <si>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</si>
  <si>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</si>
  <si>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</si>
  <si>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</si>
  <si>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</si>
  <si>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</si>
  <si>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</si>
  <si>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</si>
  <si>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</si>
  <si>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</si>
  <si>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</si>
  <si>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</si>
  <si>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</si>
  <si>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</si>
  <si>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</si>
  <si>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</si>
  <si>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</si>
  <si>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</si>
  <si>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</si>
  <si>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</si>
  <si>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</si>
  <si>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</si>
  <si>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</si>
  <si>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</si>
  <si>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</si>
  <si>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</si>
  <si>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</si>
  <si>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</si>
  <si>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</si>
  <si>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</si>
  <si>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</si>
  <si>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</si>
  <si>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</si>
  <si>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</si>
  <si>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</si>
  <si>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</si>
  <si>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</si>
  <si>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</si>
  <si>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</si>
  <si>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</si>
  <si>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</si>
  <si>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</si>
  <si>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</si>
  <si>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</si>
  <si>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</si>
  <si>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</si>
  <si>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</si>
  <si>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</si>
  <si>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</si>
  <si>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</si>
  <si>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</si>
  <si>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30日</t>
    <phoneticPr fontId="3"/>
  </si>
  <si>
    <t>神奈川県横浜市西区平沼1丁目3番13号</t>
    <phoneticPr fontId="3"/>
  </si>
  <si>
    <t>株式会社　大勝　代表取締役　小勝　次郎</t>
    <phoneticPr fontId="3"/>
  </si>
  <si>
    <t>株式会社　大勝</t>
    <phoneticPr fontId="3"/>
  </si>
  <si>
    <t>神奈川県横浜市西区平沼1丁目3番13号　大勝ビル</t>
    <phoneticPr fontId="3"/>
  </si>
  <si>
    <t>045-326-2727</t>
    <phoneticPr fontId="3"/>
  </si>
  <si>
    <t>横浜市長</t>
    <phoneticPr fontId="3"/>
  </si>
  <si>
    <t>Ｄ－建設業</t>
    <phoneticPr fontId="3"/>
  </si>
  <si>
    <t>総合工事業</t>
    <phoneticPr fontId="3"/>
  </si>
  <si>
    <t>080-3348-6062</t>
  </si>
  <si>
    <t>・（汚泥）脱水→再資源化・（廃プラ）破砕→溶解→圧縮→再資源化・（金属くず）破砕→再資源化　　　　　　　　　　　　　　　　　　　　　　・（ガラス・コンクリート・陶磁器くず）破砕→再資源化・（がれき類）破砕→再資源化　　　　　　　　　　　　　　　　　　　　　　　　　　・（紙くず）切断→再資源化・（木くず）切断→破砕→再資源化・（混合廃棄物）選別・破砕→再資源化</t>
  </si>
  <si>
    <t>（管理体制図）　　　　　　　　　　　　　　　　　　　　　　　　　　　　　　　　　　　　　　　　　　　　　　　　　　　　　　　　　　　　　　　　　　　　　　　　　　　　　　廃棄物処理統括責任者（役員又は工事部長）→廃棄物処理責任者（現場所長）→適正処理推進員（現場担当者）　　　　　　　　　　　　　　　　　　　　　　　　　　　　　　　　　　　　　　　　　　　　　　　　　　　　　　　　　　　　　　　　　　　　　　　　　　　　　　　　　→収集運搬事業者→中間処理事業者→最終処分事業者　　　　　　　　　　　　　　　　　　　　　　　　　　　　　　　　　　　　　　　　　　　　　　　　　　　　　　　　　　　　　　　※行政対応　施工支援室</t>
    <phoneticPr fontId="3"/>
  </si>
  <si>
    <t>各現場にて品目ごとに分別し混合廃棄物の排出量低減に努めた。</t>
    <phoneticPr fontId="3"/>
  </si>
  <si>
    <t>継続し混合廃棄物の排出量の低減に努めると共に、再資源化を意識しリサイクル率向上に努める。</t>
    <phoneticPr fontId="3"/>
  </si>
  <si>
    <t>特殊な廃棄物、一般廃棄物、廃プラスチック類、紙くず、木くず、繊維くず、金属くず、ガラス・コンクリート・陶磁器くず、石膏ボード等と混合廃棄物に分別している。</t>
    <phoneticPr fontId="3"/>
  </si>
  <si>
    <t>継続し現状の分別を維持する。</t>
    <phoneticPr fontId="3"/>
  </si>
  <si>
    <t>全処理委託の為、自ら行う産業廃棄物の再生利用をする事はありません。</t>
    <phoneticPr fontId="3"/>
  </si>
  <si>
    <t>特にありません。</t>
    <phoneticPr fontId="3"/>
  </si>
  <si>
    <t>全処理委託の為、自ら行う産業廃棄物の中間処理をする事はありません。</t>
    <phoneticPr fontId="3"/>
  </si>
  <si>
    <t>全処理委託の為、自ら行う産業廃棄物の産業廃棄物の埋立処分又は海洋投入処分をする事はありません。</t>
    <phoneticPr fontId="3"/>
  </si>
  <si>
    <t>再生処理を中心とした廃棄物処理事業者を選定し委託契約を締結している。</t>
    <phoneticPr fontId="3"/>
  </si>
  <si>
    <t>これまでと同様に再生処理を中心とした廃棄物処理事業者を選定し委託契約を締結する。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</si>
</sst>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Normal="115" zoomScaleSheetLayoutView="100"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2726</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455</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453</v>
      </c>
      <c r="G54" s="631"/>
      <c r="H54" s="631"/>
      <c r="I54" s="631"/>
      <c r="J54" s="631"/>
      <c r="K54" s="631"/>
      <c r="L54" s="32" t="s">
        <v>48</v>
      </c>
      <c r="M54" s="32"/>
      <c r="N54" s="635" t="s">
        <v>454</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14745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96</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456</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457</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16726.699999999997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458</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16726.699999999997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459</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460</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461</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462</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463</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464</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463</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465</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463</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16726.699999999997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16726.699999999997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466</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16726.699999999997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16726.699999999997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467</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AW29" sqref="AW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3.9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3.9</v>
      </c>
      <c r="P27" s="718"/>
      <c r="Q27" s="718"/>
      <c r="R27" s="718"/>
      <c r="S27" s="49" t="s">
        <v>38</v>
      </c>
      <c r="T27" s="70"/>
      <c r="U27" s="70"/>
      <c r="X27" s="68" t="s">
        <v>39</v>
      </c>
      <c r="Y27" s="71"/>
      <c r="AG27" s="58"/>
      <c r="AH27" s="58"/>
      <c r="AI27" s="58"/>
      <c r="AJ27" s="58"/>
      <c r="AK27" s="668">
        <f>+AG18+O27</f>
        <v>3.9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3.9</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19" workbookViewId="0">
      <selection activeCell="AR21" sqref="AR2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9"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7"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119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119</v>
      </c>
      <c r="P27" s="718"/>
      <c r="Q27" s="718"/>
      <c r="R27" s="718"/>
      <c r="S27" s="49" t="s">
        <v>38</v>
      </c>
      <c r="T27" s="70"/>
      <c r="U27" s="70"/>
      <c r="X27" s="68" t="s">
        <v>39</v>
      </c>
      <c r="Y27" s="71"/>
      <c r="AG27" s="58"/>
      <c r="AH27" s="58"/>
      <c r="AI27" s="58"/>
      <c r="AJ27" s="58"/>
      <c r="AK27" s="668">
        <f>+AG18+O27</f>
        <v>119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119</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119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3"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738.1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738.1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738.1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738.1</v>
      </c>
      <c r="P27" s="718"/>
      <c r="Q27" s="718"/>
      <c r="R27" s="718"/>
      <c r="S27" s="49" t="s">
        <v>38</v>
      </c>
      <c r="T27" s="70"/>
      <c r="U27" s="70"/>
      <c r="X27" s="68" t="s">
        <v>39</v>
      </c>
      <c r="Y27" s="71"/>
      <c r="AG27" s="58"/>
      <c r="AH27" s="58"/>
      <c r="AI27" s="58"/>
      <c r="AJ27" s="58"/>
      <c r="AK27" s="668">
        <f>+AG18+O27</f>
        <v>738.1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738.1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738.1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738.1</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738.1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9"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AG10" sqref="AG1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10153.9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10153.9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10153.9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10153.9</v>
      </c>
      <c r="P27" s="718"/>
      <c r="Q27" s="718"/>
      <c r="R27" s="718"/>
      <c r="S27" s="49" t="s">
        <v>38</v>
      </c>
      <c r="T27" s="70"/>
      <c r="U27" s="70"/>
      <c r="X27" s="68" t="s">
        <v>39</v>
      </c>
      <c r="Y27" s="71"/>
      <c r="AG27" s="58"/>
      <c r="AH27" s="58"/>
      <c r="AI27" s="58"/>
      <c r="AJ27" s="58"/>
      <c r="AK27" s="668">
        <f>+AG18+O27</f>
        <v>10153.9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10153.9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10153.9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10153.9</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10153.9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19"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19"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4" zoomScaleNormal="100"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大勝</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v>0</v>
      </c>
      <c r="P12" s="719"/>
      <c r="Q12" s="719"/>
      <c r="R12" s="719"/>
      <c r="S12" s="57" t="s">
        <v>22</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313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13" workbookViewId="0">
      <selection activeCell="AN41" sqref="AN4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3"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188.1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188.1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188.1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188.1</v>
      </c>
      <c r="P27" s="718"/>
      <c r="Q27" s="718"/>
      <c r="R27" s="718"/>
      <c r="S27" s="49" t="s">
        <v>38</v>
      </c>
      <c r="T27" s="70"/>
      <c r="U27" s="70"/>
      <c r="X27" s="68" t="s">
        <v>39</v>
      </c>
      <c r="Y27" s="71"/>
      <c r="AG27" s="58"/>
      <c r="AH27" s="58"/>
      <c r="AI27" s="58"/>
      <c r="AJ27" s="58"/>
      <c r="AK27" s="668">
        <f>+AG18+O27</f>
        <v>188.1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188.1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188.1</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188.1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大勝</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3804.4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934.9</v>
      </c>
      <c r="M9" s="377">
        <f>IF(OR(ｷ.紙くず!F24&gt;0,ｷ.紙くず!F24&lt;0),ｷ.紙くず!F24,IF(M$19&gt;0,"0",0))</f>
        <v>56.9</v>
      </c>
      <c r="N9" s="377">
        <f>IF(OR(ｸ.木くず!F24&gt;0,ｸ.木くず!F24&lt;0),ｸ.木くず!F24,IF(N$19&gt;0,"0",0))</f>
        <v>727.5</v>
      </c>
      <c r="O9" s="377">
        <f>IF(OR(ｹ.繊維くず!F24&gt;0,ｹ.繊維くず!F24&lt;0),ｹ.繊維くず!F24,IF(O$19&gt;0,"0",0))</f>
        <v>3.9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119</v>
      </c>
      <c r="T9" s="377">
        <f>IF(OR(ｾ.ｶﾞﾗｽ･ｺﾝｸﾘ･陶磁器くず!F24&gt;0,ｾ.ｶﾞﾗｽ･ｺﾝｸﾘ･陶磁器くず!F24&lt;0),ｾ.ｶﾞﾗｽ･ｺﾝｸﾘ･陶磁器くず!F24,IF(T$19&gt;0,"0",0))</f>
        <v>738.1</v>
      </c>
      <c r="U9" s="377">
        <f>IF(OR(ｿ.鉱さい!F24&gt;0,ｿ.鉱さい!F24&lt;0),ｿ.鉱さい!F24,IF(U$19&gt;0,"0",0))</f>
        <v>0</v>
      </c>
      <c r="V9" s="377">
        <f>IF(OR(ﾀ.がれき類!F24&gt;0,ﾀ.がれき類!F24&lt;0),ﾀ.がれき類!F24,IF(V$19&gt;0,"0",0))</f>
        <v>10153.9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188.1</v>
      </c>
      <c r="AA9" s="379">
        <f>IF(SUM(G9:Z9)&gt;0,SUM(G9:Z9),IF(AA$19&gt;0,"0",0))</f>
        <v>16726.699999999997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3804.4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934.9</v>
      </c>
      <c r="M14" s="383">
        <f>IF(OR(ｷ.紙くず!F29&gt;0,ｷ.紙くず!F29&lt;0),ｷ.紙くず!F29,IF(M$19&gt;0,"0",0))</f>
        <v>56.9</v>
      </c>
      <c r="N14" s="383">
        <f>IF(OR(ｸ.木くず!F29&gt;0,ｸ.木くず!F29&lt;0),ｸ.木くず!F29,IF(N$19&gt;0,"0",0))</f>
        <v>727.5</v>
      </c>
      <c r="O14" s="383">
        <f>IF(OR(ｹ.繊維くず!F29&gt;0,ｹ.繊維くず!F29&lt;0),ｹ.繊維くず!F29,IF(O$19&gt;0,"0",0))</f>
        <v>3.9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119</v>
      </c>
      <c r="T14" s="383">
        <f>IF(OR(ｾ.ｶﾞﾗｽ･ｺﾝｸﾘ･陶磁器くず!F29&gt;0,ｾ.ｶﾞﾗｽ･ｺﾝｸﾘ･陶磁器くず!F29&lt;0),ｾ.ｶﾞﾗｽ･ｺﾝｸﾘ･陶磁器くず!F29,IF(T$19&gt;0,"0",0))</f>
        <v>738.1</v>
      </c>
      <c r="U14" s="383">
        <f>IF(OR(ｿ.鉱さい!F29&gt;0,ｿ.鉱さい!F29&lt;0),ｿ.鉱さい!F29,IF(U$19&gt;0,"0",0))</f>
        <v>0</v>
      </c>
      <c r="V14" s="383">
        <f>IF(OR(ﾀ.がれき類!F29&gt;0,ﾀ.がれき類!F29&lt;0),ﾀ.がれき類!F29,IF(V$19&gt;0,"0",0))</f>
        <v>10153.9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188.1</v>
      </c>
      <c r="AA14" s="385">
        <f t="shared" si="0"/>
        <v>16726.699999999997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3804.4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934.9</v>
      </c>
      <c r="M16" s="383">
        <f>IF(OR(ｷ.紙くず!F31&gt;0,ｷ.紙くず!F31&lt;0),ｷ.紙くず!F31,IF(M$19&gt;0,"0",0))</f>
        <v>56.9</v>
      </c>
      <c r="N16" s="383">
        <f>IF(OR(ｸ.木くず!F31&gt;0,ｸ.木くず!F31&lt;0),ｸ.木くず!F31,IF(N$19&gt;0,"0",0))</f>
        <v>727.5</v>
      </c>
      <c r="O16" s="383">
        <f>IF(OR(ｹ.繊維くず!F31&gt;0,ｹ.繊維くず!F31&lt;0),ｹ.繊維くず!F31,IF(O$19&gt;0,"0",0))</f>
        <v>3.9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119</v>
      </c>
      <c r="T16" s="383">
        <f>IF(OR(ｾ.ｶﾞﾗｽ･ｺﾝｸﾘ･陶磁器くず!F31&gt;0,ｾ.ｶﾞﾗｽ･ｺﾝｸﾘ･陶磁器くず!F31&lt;0),ｾ.ｶﾞﾗｽ･ｺﾝｸﾘ･陶磁器くず!F31,IF(T$19&gt;0,"0",0))</f>
        <v>738.1</v>
      </c>
      <c r="U16" s="383">
        <f>IF(OR(ｿ.鉱さい!F31&gt;0,ｿ.鉱さい!F31&lt;0),ｿ.鉱さい!F31,IF(U$19&gt;0,"0",0))</f>
        <v>0</v>
      </c>
      <c r="V16" s="383">
        <f>IF(OR(ﾀ.がれき類!F31&gt;0,ﾀ.がれき類!F31&lt;0),ﾀ.がれき類!F31,IF(V$19&gt;0,"0",0))</f>
        <v>10153.9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188.1</v>
      </c>
      <c r="AA16" s="385">
        <f t="shared" si="0"/>
        <v>16726.699999999997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3804.4</v>
      </c>
      <c r="I19" s="389">
        <f t="shared" si="1"/>
        <v>0</v>
      </c>
      <c r="J19" s="389">
        <f t="shared" si="1"/>
        <v>0</v>
      </c>
      <c r="K19" s="389">
        <f t="shared" si="1"/>
        <v>0</v>
      </c>
      <c r="L19" s="389">
        <f t="shared" si="1"/>
        <v>934.9</v>
      </c>
      <c r="M19" s="389">
        <f t="shared" si="1"/>
        <v>56.9</v>
      </c>
      <c r="N19" s="389">
        <f t="shared" si="1"/>
        <v>727.5</v>
      </c>
      <c r="O19" s="389">
        <f t="shared" si="1"/>
        <v>3.9</v>
      </c>
      <c r="P19" s="389">
        <f t="shared" si="1"/>
        <v>0</v>
      </c>
      <c r="Q19" s="389">
        <f t="shared" si="1"/>
        <v>0</v>
      </c>
      <c r="R19" s="389">
        <f t="shared" si="1"/>
        <v>0</v>
      </c>
      <c r="S19" s="389">
        <f t="shared" si="1"/>
        <v>119</v>
      </c>
      <c r="T19" s="389">
        <f t="shared" si="1"/>
        <v>738.1</v>
      </c>
      <c r="U19" s="389">
        <f t="shared" si="1"/>
        <v>0</v>
      </c>
      <c r="V19" s="389">
        <f t="shared" si="1"/>
        <v>10153.9</v>
      </c>
      <c r="W19" s="389">
        <f t="shared" si="1"/>
        <v>0</v>
      </c>
      <c r="X19" s="389">
        <f t="shared" si="1"/>
        <v>0</v>
      </c>
      <c r="Y19" s="389">
        <f t="shared" si="1"/>
        <v>0</v>
      </c>
      <c r="Z19" s="390">
        <f t="shared" si="1"/>
        <v>188.1</v>
      </c>
      <c r="AA19" s="391">
        <f t="shared" ref="AA19:AA25" si="2">SUM(G19:Z19)</f>
        <v>16726.699999999997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3804.4</v>
      </c>
      <c r="I37" s="424">
        <f t="shared" si="8"/>
        <v>0</v>
      </c>
      <c r="J37" s="424">
        <f t="shared" si="8"/>
        <v>0</v>
      </c>
      <c r="K37" s="424">
        <f t="shared" si="8"/>
        <v>0</v>
      </c>
      <c r="L37" s="424">
        <f t="shared" si="8"/>
        <v>934.9</v>
      </c>
      <c r="M37" s="424">
        <f t="shared" si="8"/>
        <v>56.9</v>
      </c>
      <c r="N37" s="424">
        <f t="shared" si="8"/>
        <v>727.5</v>
      </c>
      <c r="O37" s="424">
        <f t="shared" si="8"/>
        <v>3.9</v>
      </c>
      <c r="P37" s="424">
        <f t="shared" si="8"/>
        <v>0</v>
      </c>
      <c r="Q37" s="424">
        <f t="shared" si="8"/>
        <v>0</v>
      </c>
      <c r="R37" s="424">
        <f t="shared" si="8"/>
        <v>0</v>
      </c>
      <c r="S37" s="424">
        <f t="shared" si="8"/>
        <v>119</v>
      </c>
      <c r="T37" s="424">
        <f t="shared" si="8"/>
        <v>738.1</v>
      </c>
      <c r="U37" s="424">
        <f t="shared" si="8"/>
        <v>0</v>
      </c>
      <c r="V37" s="424">
        <f t="shared" si="8"/>
        <v>10153.9</v>
      </c>
      <c r="W37" s="424">
        <f t="shared" si="8"/>
        <v>0</v>
      </c>
      <c r="X37" s="424">
        <f t="shared" si="8"/>
        <v>0</v>
      </c>
      <c r="Y37" s="424">
        <f t="shared" si="8"/>
        <v>0</v>
      </c>
      <c r="Z37" s="425">
        <f t="shared" si="8"/>
        <v>188.1</v>
      </c>
      <c r="AA37" s="426">
        <f t="shared" si="4"/>
        <v>16726.699999999997</v>
      </c>
    </row>
    <row r="38" spans="2:27" ht="24" customHeight="1" x14ac:dyDescent="0.15">
      <c r="B38" s="170"/>
      <c r="C38" s="809"/>
      <c r="D38" s="227"/>
      <c r="E38" s="225" t="s">
        <v>319</v>
      </c>
      <c r="F38" s="443"/>
      <c r="G38" s="415">
        <f t="shared" ref="G38:Z38" si="9">SUM(G39:G41)</f>
        <v>0</v>
      </c>
      <c r="H38" s="415">
        <f t="shared" si="9"/>
        <v>3804.4</v>
      </c>
      <c r="I38" s="415">
        <f t="shared" si="9"/>
        <v>0</v>
      </c>
      <c r="J38" s="415">
        <f t="shared" si="9"/>
        <v>0</v>
      </c>
      <c r="K38" s="415">
        <f t="shared" si="9"/>
        <v>0</v>
      </c>
      <c r="L38" s="415">
        <f t="shared" si="9"/>
        <v>934.9</v>
      </c>
      <c r="M38" s="415">
        <f t="shared" si="9"/>
        <v>56.9</v>
      </c>
      <c r="N38" s="415">
        <f t="shared" si="9"/>
        <v>727.5</v>
      </c>
      <c r="O38" s="415">
        <f t="shared" si="9"/>
        <v>3.9</v>
      </c>
      <c r="P38" s="415">
        <f t="shared" si="9"/>
        <v>0</v>
      </c>
      <c r="Q38" s="415">
        <f t="shared" si="9"/>
        <v>0</v>
      </c>
      <c r="R38" s="415">
        <f t="shared" si="9"/>
        <v>0</v>
      </c>
      <c r="S38" s="415">
        <f t="shared" si="9"/>
        <v>119</v>
      </c>
      <c r="T38" s="415">
        <f t="shared" si="9"/>
        <v>738.1</v>
      </c>
      <c r="U38" s="415">
        <f t="shared" si="9"/>
        <v>0</v>
      </c>
      <c r="V38" s="415">
        <f t="shared" si="9"/>
        <v>10153.9</v>
      </c>
      <c r="W38" s="415">
        <f t="shared" si="9"/>
        <v>0</v>
      </c>
      <c r="X38" s="415">
        <f t="shared" si="9"/>
        <v>0</v>
      </c>
      <c r="Y38" s="415">
        <f t="shared" si="9"/>
        <v>0</v>
      </c>
      <c r="Z38" s="416">
        <f t="shared" si="9"/>
        <v>188.1</v>
      </c>
      <c r="AA38" s="417">
        <f t="shared" si="4"/>
        <v>16726.699999999997</v>
      </c>
    </row>
    <row r="39" spans="2:27" ht="24" customHeight="1" x14ac:dyDescent="0.15">
      <c r="B39" s="170"/>
      <c r="C39" s="809"/>
      <c r="D39" s="228"/>
      <c r="E39" s="223"/>
      <c r="F39" s="221" t="s">
        <v>233</v>
      </c>
      <c r="G39" s="418">
        <f>+ｱ.燃え殻!$Z$28</f>
        <v>0</v>
      </c>
      <c r="H39" s="418">
        <f>+ｲ.汚泥!$Z$28</f>
        <v>3804.4</v>
      </c>
      <c r="I39" s="418">
        <f>+ｳ.廃油!$Z$28</f>
        <v>0</v>
      </c>
      <c r="J39" s="418">
        <f>+ｴ.廃酸!$Z$28</f>
        <v>0</v>
      </c>
      <c r="K39" s="418">
        <f>+ｵ.廃ｱﾙｶﾘ!$Z$28</f>
        <v>0</v>
      </c>
      <c r="L39" s="418">
        <f>+ｶ.廃ﾌﾟﾗ類!$Z$28</f>
        <v>934.9</v>
      </c>
      <c r="M39" s="418">
        <f>+ｷ.紙くず!$Z$28</f>
        <v>56.9</v>
      </c>
      <c r="N39" s="418">
        <f>+ｸ.木くず!$Z$28</f>
        <v>727.5</v>
      </c>
      <c r="O39" s="418">
        <f>+ｹ.繊維くず!$Z$28</f>
        <v>3.9</v>
      </c>
      <c r="P39" s="418">
        <f>+ｺ.動植物性残さ!$Z$28</f>
        <v>0</v>
      </c>
      <c r="Q39" s="418">
        <f>+ｻ.動物系固形不要物!$Z$28</f>
        <v>0</v>
      </c>
      <c r="R39" s="418">
        <f>+ｼ.ｺﾞﾑくず!$Z$28</f>
        <v>0</v>
      </c>
      <c r="S39" s="418">
        <f>+ｽ.金属くず!$Z$28</f>
        <v>119</v>
      </c>
      <c r="T39" s="418">
        <f>+ｾ.ｶﾞﾗｽ･ｺﾝｸﾘ･陶磁器くず!$Z$28</f>
        <v>738.1</v>
      </c>
      <c r="U39" s="418">
        <f>+ｿ.鉱さい!$Z$28</f>
        <v>0</v>
      </c>
      <c r="V39" s="418">
        <f>+ﾀ.がれき類!$Z$28</f>
        <v>10153.9</v>
      </c>
      <c r="W39" s="418">
        <f>+ﾁ.動物のふん尿!$Z$28</f>
        <v>0</v>
      </c>
      <c r="X39" s="418">
        <f>+ﾂ.動物の死体!$Z$28</f>
        <v>0</v>
      </c>
      <c r="Y39" s="418">
        <f>+ﾃ.ばいじん!$Z$28</f>
        <v>0</v>
      </c>
      <c r="Z39" s="419">
        <f>+ﾄ.混合廃棄物その他!$Z$28</f>
        <v>188.1</v>
      </c>
      <c r="AA39" s="420">
        <f t="shared" si="4"/>
        <v>16726.699999999997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3804.4</v>
      </c>
      <c r="I43" s="427">
        <f>+ｳ.廃油!$AK$27</f>
        <v>0</v>
      </c>
      <c r="J43" s="427">
        <f>+ｴ.廃酸!$AK$27</f>
        <v>0</v>
      </c>
      <c r="K43" s="427">
        <f>+ｵ.廃ｱﾙｶﾘ!$AK$27</f>
        <v>0</v>
      </c>
      <c r="L43" s="427">
        <f>+ｶ.廃ﾌﾟﾗ類!$AK$27</f>
        <v>934.9</v>
      </c>
      <c r="M43" s="427">
        <f>+ｷ.紙くず!$AK$27</f>
        <v>56.9</v>
      </c>
      <c r="N43" s="427">
        <f>+ｸ.木くず!$AK$27</f>
        <v>727.5</v>
      </c>
      <c r="O43" s="427">
        <f>+ｹ.繊維くず!$AK$27</f>
        <v>3.9</v>
      </c>
      <c r="P43" s="427">
        <f>+ｺ.動植物性残さ!$AK$27</f>
        <v>0</v>
      </c>
      <c r="Q43" s="427">
        <f>+ｻ.動物系固形不要物!$AK$27</f>
        <v>0</v>
      </c>
      <c r="R43" s="427">
        <f>+ｼ.ｺﾞﾑくず!$AK$27</f>
        <v>0</v>
      </c>
      <c r="S43" s="427">
        <f>+ｽ.金属くず!$AK$27</f>
        <v>119</v>
      </c>
      <c r="T43" s="427">
        <f>+ｾ.ｶﾞﾗｽ･ｺﾝｸﾘ･陶磁器くず!$AK$27</f>
        <v>738.1</v>
      </c>
      <c r="U43" s="427">
        <f>+ｿ.鉱さい!$AK$27</f>
        <v>0</v>
      </c>
      <c r="V43" s="427">
        <f>+ﾀ.がれき類!$AK$27</f>
        <v>10153.9</v>
      </c>
      <c r="W43" s="427">
        <f>+ﾁ.動物のふん尿!$AK$27</f>
        <v>0</v>
      </c>
      <c r="X43" s="427">
        <f>+ﾂ.動物の死体!$AK$27</f>
        <v>0</v>
      </c>
      <c r="Y43" s="427">
        <f>+ﾃ.ばいじん!$AK$27</f>
        <v>0</v>
      </c>
      <c r="Z43" s="428">
        <f>+ﾄ.混合廃棄物その他!$AK$27</f>
        <v>188.1</v>
      </c>
      <c r="AA43" s="429">
        <f t="shared" si="4"/>
        <v>16726.699999999997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3804.4</v>
      </c>
      <c r="I45" s="433">
        <f>+ｳ.廃油!$AR$24</f>
        <v>0</v>
      </c>
      <c r="J45" s="433">
        <f>+ｴ.廃酸!$AR$24</f>
        <v>0</v>
      </c>
      <c r="K45" s="433">
        <f>+ｵ.廃ｱﾙｶﾘ!$AR$24</f>
        <v>0</v>
      </c>
      <c r="L45" s="433">
        <f>+ｶ.廃ﾌﾟﾗ類!$AR$24</f>
        <v>934.9</v>
      </c>
      <c r="M45" s="433">
        <f>+ｷ.紙くず!$AR$24</f>
        <v>56.9</v>
      </c>
      <c r="N45" s="433">
        <f>+ｸ.木くず!$AR$24</f>
        <v>727.5</v>
      </c>
      <c r="O45" s="433">
        <f>+ｹ.繊維くず!$AR$24</f>
        <v>3.9</v>
      </c>
      <c r="P45" s="433">
        <f>+ｺ.動植物性残さ!$AR$24</f>
        <v>0</v>
      </c>
      <c r="Q45" s="433">
        <f>+ｻ.動物系固形不要物!$AR$24</f>
        <v>0</v>
      </c>
      <c r="R45" s="433">
        <f>+ｼ.ｺﾞﾑくず!$AR$24</f>
        <v>0</v>
      </c>
      <c r="S45" s="433">
        <f>+ｽ.金属くず!$AR$24</f>
        <v>119</v>
      </c>
      <c r="T45" s="433">
        <f>+ｾ.ｶﾞﾗｽ･ｺﾝｸﾘ･陶磁器くず!$AR$24</f>
        <v>738.1</v>
      </c>
      <c r="U45" s="433">
        <f>+ｿ.鉱さい!$AR$24</f>
        <v>0</v>
      </c>
      <c r="V45" s="433">
        <f>+ﾀ.がれき類!$AR$24</f>
        <v>10153.9</v>
      </c>
      <c r="W45" s="433">
        <f>+ﾁ.動物のふん尿!$AR$24</f>
        <v>0</v>
      </c>
      <c r="X45" s="433">
        <f>+ﾂ.動物の死体!$AR$24</f>
        <v>0</v>
      </c>
      <c r="Y45" s="433">
        <f>+ﾃ.ばいじん!$AR$24</f>
        <v>0</v>
      </c>
      <c r="Z45" s="434">
        <f>+ﾄ.混合廃棄物その他!$AR$24</f>
        <v>188.1</v>
      </c>
      <c r="AA45" s="435">
        <f t="shared" si="4"/>
        <v>16726.699999999997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7608.8</v>
      </c>
      <c r="I55" s="480">
        <f t="shared" si="10"/>
        <v>0</v>
      </c>
      <c r="J55" s="480">
        <f t="shared" si="10"/>
        <v>0</v>
      </c>
      <c r="K55" s="480">
        <f t="shared" si="10"/>
        <v>0</v>
      </c>
      <c r="L55" s="480">
        <f t="shared" si="10"/>
        <v>1869.8</v>
      </c>
      <c r="M55" s="480">
        <f t="shared" si="10"/>
        <v>113.8</v>
      </c>
      <c r="N55" s="480">
        <f t="shared" si="10"/>
        <v>1455</v>
      </c>
      <c r="O55" s="480">
        <f t="shared" si="10"/>
        <v>7.8</v>
      </c>
      <c r="P55" s="480">
        <f t="shared" si="10"/>
        <v>0</v>
      </c>
      <c r="Q55" s="480">
        <f t="shared" si="10"/>
        <v>0</v>
      </c>
      <c r="R55" s="480">
        <f t="shared" si="10"/>
        <v>0</v>
      </c>
      <c r="S55" s="480">
        <f t="shared" si="10"/>
        <v>238</v>
      </c>
      <c r="T55" s="480">
        <f t="shared" si="10"/>
        <v>1476.2</v>
      </c>
      <c r="U55" s="480">
        <f t="shared" si="10"/>
        <v>0</v>
      </c>
      <c r="V55" s="480">
        <f t="shared" si="10"/>
        <v>20307.8</v>
      </c>
      <c r="W55" s="480">
        <f t="shared" si="10"/>
        <v>0</v>
      </c>
      <c r="X55" s="480">
        <f t="shared" si="10"/>
        <v>0</v>
      </c>
      <c r="Y55" s="480">
        <f t="shared" si="10"/>
        <v>0</v>
      </c>
      <c r="Z55" s="480">
        <f t="shared" si="10"/>
        <v>376.2</v>
      </c>
      <c r="AA55" s="481">
        <f>+AA9+AA19+AA20</f>
        <v>33453.399999999994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神奈川県横浜市西区平沼1丁目3番13号</v>
      </c>
      <c r="M16" s="884"/>
      <c r="N16" s="884"/>
      <c r="O16" s="884"/>
      <c r="P16" s="884"/>
      <c r="Q16" s="884"/>
      <c r="R16" s="884"/>
      <c r="S16" s="884"/>
      <c r="T16" s="884"/>
      <c r="U16" s="282"/>
    </row>
    <row r="17" spans="1:21" ht="26.25" customHeight="1" x14ac:dyDescent="0.15">
      <c r="C17" s="86"/>
      <c r="I17" s="25"/>
      <c r="J17" s="25" t="s">
        <v>7</v>
      </c>
      <c r="K17" s="25"/>
      <c r="L17" s="884" t="str">
        <f>+表紙!L41</f>
        <v>株式会社　大勝　代表取締役　小勝　次郎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045-326-2727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大勝</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2726</v>
      </c>
      <c r="Q25" s="891"/>
      <c r="R25" s="891"/>
      <c r="S25" s="891"/>
      <c r="T25" s="891"/>
      <c r="U25" s="892"/>
    </row>
    <row r="26" spans="1:21" ht="26.25" customHeight="1" x14ac:dyDescent="0.15">
      <c r="C26" s="538" t="s">
        <v>11</v>
      </c>
      <c r="D26" s="539"/>
      <c r="E26" s="540"/>
      <c r="F26" s="906" t="str">
        <f>+表紙!F50</f>
        <v>神奈川県横浜市西区平沼1丁目3番13号　大勝ビル</v>
      </c>
      <c r="G26" s="907"/>
      <c r="H26" s="907"/>
      <c r="I26" s="907"/>
      <c r="J26" s="907"/>
      <c r="K26" s="907"/>
      <c r="L26" s="907"/>
      <c r="M26" s="907"/>
      <c r="N26" s="341" t="s">
        <v>172</v>
      </c>
      <c r="O26"/>
      <c r="P26"/>
      <c r="Q26" s="901" t="str">
        <f>IF(+表紙!Q50="","",+表紙!Q50)</f>
        <v>080-3348-6062</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14745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96</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16726.699999999997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各現場にて品目ごとに分別し混合廃棄物の排出量低減に努めた。</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16726.699999999997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継続し混合廃棄物の排出量の低減に努めると共に、再資源化を意識しリサイクル率向上に努める。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特殊な廃棄物、一般廃棄物、廃プラスチック類、紙くず、木くず、繊維くず、金属くず、ガラス・コンクリート・陶磁器くず、石膏ボード等と混合廃棄物に分別している。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継続し現状の分別を維持する。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全処理委託の為、自ら行う産業廃棄物の再生利用をする事はありません。</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特にありません。</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全処理委託の為、自ら行う産業廃棄物の中間処理をする事はありません。</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特にありません。</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全処理委託の為、自ら行う産業廃棄物の産業廃棄物の埋立処分又は海洋投入処分をする事はありません。</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特にありません。</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16726.699999999997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16726.699999999997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再生処理を中心とした廃棄物処理事業者を選定し委託契約を締結している。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16726.699999999997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16726.699999999997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これまでと同様に再生処理を中心とした廃棄物処理事業者を選定し委託契約を締結する。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3804.4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3804.4</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3804.4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3804.4</v>
      </c>
      <c r="P27" s="718"/>
      <c r="Q27" s="718"/>
      <c r="R27" s="718"/>
      <c r="S27" s="49" t="s">
        <v>38</v>
      </c>
      <c r="T27" s="70"/>
      <c r="U27" s="70"/>
      <c r="X27" s="68" t="s">
        <v>39</v>
      </c>
      <c r="Y27" s="71"/>
      <c r="AG27" s="58"/>
      <c r="AH27" s="58"/>
      <c r="AI27" s="58"/>
      <c r="AJ27" s="58"/>
      <c r="AK27" s="668">
        <f>+AG18+O27</f>
        <v>3804.4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3804.4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3804.4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3804.4</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3804.4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3"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6"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6"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AW23" sqref="AW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934.9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934.9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934.9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934.9</v>
      </c>
      <c r="P27" s="718"/>
      <c r="Q27" s="718"/>
      <c r="R27" s="718"/>
      <c r="S27" s="49" t="s">
        <v>38</v>
      </c>
      <c r="T27" s="70"/>
      <c r="U27" s="70"/>
      <c r="X27" s="68" t="s">
        <v>39</v>
      </c>
      <c r="Y27" s="71"/>
      <c r="AG27" s="58"/>
      <c r="AH27" s="58"/>
      <c r="AI27" s="58"/>
      <c r="AJ27" s="58"/>
      <c r="AK27" s="668">
        <f>+AG18+O27</f>
        <v>934.9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934.9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934.9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934.9</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934.9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6" workbookViewId="0">
      <selection activeCell="AV35" sqref="AV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56.9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56.9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56.9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56.9</v>
      </c>
      <c r="P27" s="718"/>
      <c r="Q27" s="718"/>
      <c r="R27" s="718"/>
      <c r="S27" s="49" t="s">
        <v>38</v>
      </c>
      <c r="T27" s="70"/>
      <c r="U27" s="70"/>
      <c r="X27" s="68" t="s">
        <v>39</v>
      </c>
      <c r="Y27" s="71"/>
      <c r="AG27" s="58"/>
      <c r="AH27" s="58"/>
      <c r="AI27" s="58"/>
      <c r="AJ27" s="58"/>
      <c r="AK27" s="668">
        <f>+AG18+O27</f>
        <v>56.9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56.9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56.9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56.9</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56.9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大勝</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727.5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727.5</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727.5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727.5</v>
      </c>
      <c r="P27" s="718"/>
      <c r="Q27" s="718"/>
      <c r="R27" s="718"/>
      <c r="S27" s="49" t="s">
        <v>38</v>
      </c>
      <c r="T27" s="70"/>
      <c r="U27" s="70"/>
      <c r="X27" s="68" t="s">
        <v>39</v>
      </c>
      <c r="Y27" s="71"/>
      <c r="AG27" s="58"/>
      <c r="AH27" s="58"/>
      <c r="AI27" s="58"/>
      <c r="AJ27" s="58"/>
      <c r="AK27" s="668">
        <f>+AG18+O27</f>
        <v>727.5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727.5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727.5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727.5</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727.5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2025-07-01T04:40:00Z</dcterms:created>
  <dcterms:modified xsi:type="dcterms:W3CDTF">2025-07-01T04:40:01Z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