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<sst xmlns="http://schemas.openxmlformats.org/spreadsheetml/2006/main" count="3304" uniqueCount="471">
  <si>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</si>
  <si>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</si>
  <si>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</si>
  <si>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</si>
  <si>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</si>
  <si>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</si>
  <si>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</si>
  <si>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</si>
  <si>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</si>
  <si>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</si>
  <si>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</si>
  <si>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</si>
  <si>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</si>
  <si>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</si>
  <si>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</si>
  <si>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</si>
  <si>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</si>
  <si>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</si>
  <si>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</si>
  <si>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</si>
  <si>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</si>
  <si>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</si>
  <si>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</si>
  <si>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</si>
  <si>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</si>
  <si>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</si>
  <si>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</si>
  <si>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</si>
  <si>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</si>
  <si>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</si>
  <si>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</si>
  <si>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</si>
  <si>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</si>
  <si>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</si>
  <si>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</si>
  <si>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</si>
  <si>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</si>
  <si>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</si>
  <si>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</si>
  <si>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</si>
  <si>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</si>
  <si>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</si>
  <si>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</si>
  <si>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</si>
  <si>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</si>
  <si>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</si>
  <si>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</si>
  <si>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</si>
  <si>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</si>
  <si>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</si>
  <si>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</si>
  <si>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</si>
  <si>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</si>
  <si>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</si>
  <si>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</si>
  <si>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</si>
  <si>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</si>
  <si>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</si>
  <si>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</si>
  <si>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</si>
  <si>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</si>
  <si>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</si>
  <si>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</si>
  <si>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</si>
  <si>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</si>
  <si>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</si>
  <si>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</si>
  <si>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</si>
  <si>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</si>
  <si>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</si>
  <si>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</si>
  <si>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</si>
  <si>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</si>
  <si>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</si>
  <si>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</si>
  <si>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</si>
  <si>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</si>
  <si>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</si>
  <si>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</si>
  <si>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</si>
  <si>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</si>
  <si>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</si>
  <si>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</si>
  <si>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</si>
  <si>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</si>
  <si>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</si>
  <si>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</si>
  <si>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</si>
  <si>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</si>
  <si>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</si>
  <si>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</si>
  <si>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</si>
  <si>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</si>
  <si>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</si>
  <si>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</si>
  <si>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</si>
  <si>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</si>
  <si>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</si>
  <si>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</si>
  <si>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</si>
  <si>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</si>
  <si>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</si>
  <si>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</si>
  <si>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</si>
  <si>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</si>
  <si>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</si>
  <si>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</si>
  <si>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</si>
  <si>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</si>
  <si>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</si>
  <si>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</si>
  <si>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</si>
  <si>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</si>
  <si>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</si>
  <si>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</si>
  <si>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</si>
  <si>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</si>
  <si>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</si>
  <si>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</si>
  <si>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</si>
  <si>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</si>
  <si>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</si>
  <si>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</si>
  <si>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</si>
  <si>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</si>
  <si>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</si>
  <si>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</si>
  <si>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</si>
  <si>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</si>
  <si>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</si>
  <si>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</si>
  <si>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</si>
  <si>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</si>
  <si>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</si>
  <si>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</si>
  <si>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</si>
  <si>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</si>
  <si>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</si>
  <si>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</si>
  <si>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</si>
  <si>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</si>
  <si>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</si>
  <si>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</si>
  <si>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</si>
  <si>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</si>
  <si>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</si>
  <si>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</si>
  <si>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</si>
  <si>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</si>
  <si>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</si>
  <si>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</si>
  <si>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</si>
  <si>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</si>
  <si>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</si>
  <si>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</si>
  <si>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</si>
  <si>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</si>
  <si>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</si>
  <si>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</si>
  <si>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</si>
  <si>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</si>
  <si>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</si>
  <si>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</si>
  <si>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</si>
  <si>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</si>
  <si>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</si>
  <si>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</si>
  <si>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</si>
  <si>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</si>
  <si>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</si>
  <si>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</si>
  <si>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</si>
  <si>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</si>
  <si>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</si>
  <si>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</si>
  <si>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</si>
  <si>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</si>
  <si>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</si>
  <si>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</si>
  <si>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</si>
  <si>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</si>
  <si>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</si>
  <si>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</si>
  <si>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</si>
  <si>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</si>
  <si>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</si>
  <si>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</si>
  <si>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</si>
  <si>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</si>
  <si>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</si>
  <si>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</si>
  <si>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</si>
  <si>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</si>
  <si>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</si>
  <si>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</si>
  <si>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</si>
  <si>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</si>
  <si>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</si>
  <si>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</si>
  <si>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</si>
  <si>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</si>
  <si>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</si>
  <si>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</si>
  <si>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</si>
  <si>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</si>
  <si>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</si>
  <si>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</si>
  <si>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</si>
  <si>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</si>
  <si>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</si>
  <si>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</si>
  <si>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</si>
  <si>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</si>
  <si>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</si>
  <si>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</si>
  <si>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</si>
  <si>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</si>
  <si>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</si>
  <si>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</si>
  <si>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</si>
  <si>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</si>
  <si>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</si>
  <si>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</si>
  <si>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</si>
  <si>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</si>
  <si>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</si>
  <si>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</si>
  <si>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</si>
  <si>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</si>
  <si>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</si>
  <si>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</si>
  <si>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</si>
  <si>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</si>
  <si>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</si>
  <si>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</si>
  <si>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</si>
  <si>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</si>
  <si>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</si>
  <si>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</si>
  <si>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</si>
  <si>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</si>
  <si>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</si>
  <si>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</si>
  <si>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</si>
  <si>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</si>
  <si>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</si>
  <si>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</si>
  <si>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</si>
  <si>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</si>
  <si>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</si>
  <si>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</si>
  <si>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</si>
  <si>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</si>
  <si>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</si>
  <si>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</si>
  <si>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</si>
  <si>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</si>
  <si>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</si>
  <si>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</si>
  <si>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</si>
  <si>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</si>
  <si>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</si>
  <si>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</si>
  <si>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</si>
  <si>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</si>
  <si>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</si>
  <si>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</si>
  <si>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</si>
  <si>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</si>
  <si>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</si>
  <si>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</si>
  <si>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</si>
  <si>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</si>
  <si>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</si>
  <si>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</si>
  <si>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</si>
  <si>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</si>
  <si>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</si>
  <si>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</si>
  <si>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</si>
  <si>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</si>
  <si>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</si>
  <si>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</si>
  <si>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</si>
  <si>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</si>
  <si>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</si>
  <si>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</si>
  <si>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</si>
  <si>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</si>
  <si>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</si>
  <si>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</si>
  <si>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</si>
  <si>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</si>
  <si>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</si>
  <si>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</si>
  <si>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</si>
  <si>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</si>
  <si>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</si>
  <si>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</si>
  <si>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</si>
  <si>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</si>
  <si>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</si>
  <si>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</si>
  <si>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</si>
  <si>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</si>
  <si>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</si>
  <si>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</si>
  <si>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</si>
  <si>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</si>
  <si>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</si>
  <si>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</si>
  <si>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</si>
  <si>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</si>
  <si>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</si>
  <si>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</si>
  <si>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</si>
  <si>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</si>
  <si>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</si>
  <si>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</si>
  <si>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</si>
  <si>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</si>
  <si>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</si>
  <si>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</si>
  <si>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</si>
  <si>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</si>
  <si>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</si>
  <si>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</si>
  <si>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</si>
  <si>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</si>
  <si>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</si>
  <si>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</si>
  <si>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</si>
  <si>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</si>
  <si>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</si>
  <si>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</si>
  <si>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</si>
  <si>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</si>
  <si>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</si>
  <si>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</si>
  <si>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</si>
  <si>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</si>
  <si>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</si>
  <si>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</si>
  <si>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</si>
  <si>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</si>
  <si>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</si>
  <si>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</si>
  <si>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</si>
  <si>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</si>
  <si>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</si>
  <si>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</si>
  <si>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</si>
  <si>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</si>
  <si>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</si>
  <si>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</si>
  <si>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</si>
  <si>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</si>
  <si>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</si>
  <si>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</si>
  <si>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</si>
  <si>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</si>
  <si>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</si>
  <si>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</si>
  <si>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</si>
  <si>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</si>
  <si>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</si>
  <si>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</si>
  <si>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</si>
  <si>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</si>
  <si>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</si>
  <si>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</si>
  <si>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</si>
  <si>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</si>
  <si>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</si>
  <si>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</si>
  <si>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</si>
  <si>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</si>
  <si>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</si>
  <si>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</si>
  <si>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</si>
  <si>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</si>
  <si>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</si>
  <si>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</si>
  <si>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</si>
  <si>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</si>
  <si>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</si>
  <si>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</si>
  <si>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</si>
  <si>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</si>
  <si>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</si>
  <si>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</si>
  <si>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</si>
  <si>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</si>
  <si>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</si>
  <si>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</si>
  <si>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</si>
  <si>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</si>
  <si>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</si>
  <si>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</si>
  <si>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</si>
  <si>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</si>
  <si>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</si>
  <si>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</si>
  <si>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</si>
  <si>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</si>
  <si>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</si>
  <si>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</si>
  <si>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</si>
  <si>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</si>
  <si>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</si>
  <si>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</si>
  <si>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</si>
  <si>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</si>
  <si>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</si>
  <si>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</si>
  <si>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</si>
  <si>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</si>
  <si>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</si>
  <si>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</si>
  <si>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</si>
  <si>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</si>
  <si>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</si>
  <si>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</si>
  <si>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</si>
  <si>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</si>
  <si>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</si>
  <si>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</si>
  <si>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</si>
  <si>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</si>
  <si>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</si>
  <si>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</si>
  <si>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</si>
  <si>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</si>
  <si>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</si>
  <si>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</si>
  <si>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</si>
  <si>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</si>
  <si>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</si>
  <si>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</si>
  <si>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</si>
  <si>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</si>
  <si>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</si>
  <si>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</si>
  <si>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</si>
  <si>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</si>
  <si>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</si>
  <si>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</si>
  <si>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</si>
  <si>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</si>
  <si>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</si>
  <si>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</si>
  <si>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</si>
  <si>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</si>
  <si>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</si>
  <si>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</si>
  <si>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</si>
  <si>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</si>
  <si>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</si>
  <si>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</si>
  <si>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</si>
  <si>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</si>
  <si>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</si>
  <si>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</si>
  <si>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6月   9 日</t>
    <phoneticPr fontId="3"/>
  </si>
  <si>
    <t>神奈川県横浜市鶴見区下野谷町3-98-1</t>
    <rPh sb="0" eb="4">
      <t>カナガワケン</t>
    </rPh>
    <rPh sb="4" eb="7">
      <t>ヨコハマシ</t>
    </rPh>
    <rPh sb="7" eb="10">
      <t>ツルミク</t>
    </rPh>
    <rPh sb="10" eb="12">
      <t>シタノ</t>
    </rPh>
    <rPh sb="12" eb="13">
      <t>ヤ</t>
    </rPh>
    <rPh sb="13" eb="14">
      <t>チョウ</t>
    </rPh>
    <phoneticPr fontId="3"/>
  </si>
  <si>
    <t>三英電業株式会社　南関東支店　本澤　悟</t>
    <rPh sb="0" eb="2">
      <t>サンエイ</t>
    </rPh>
    <rPh sb="2" eb="4">
      <t>デンギョウ</t>
    </rPh>
    <rPh sb="4" eb="6">
      <t>カブシキ</t>
    </rPh>
    <rPh sb="6" eb="8">
      <t>カイシャ</t>
    </rPh>
    <rPh sb="9" eb="10">
      <t>ミナミ</t>
    </rPh>
    <rPh sb="10" eb="12">
      <t>カントウ</t>
    </rPh>
    <rPh sb="12" eb="14">
      <t>シテン</t>
    </rPh>
    <rPh sb="15" eb="17">
      <t>ホンザワ</t>
    </rPh>
    <rPh sb="18" eb="19">
      <t>サトル</t>
    </rPh>
    <phoneticPr fontId="3"/>
  </si>
  <si>
    <t>045-501-8111</t>
  </si>
  <si>
    <t>三英電業株式会社　南関東支店　横浜支社</t>
    <rPh sb="0" eb="2">
      <t>サンエイ</t>
    </rPh>
    <rPh sb="2" eb="4">
      <t>デンギョウ</t>
    </rPh>
    <rPh sb="4" eb="6">
      <t>カブシキ</t>
    </rPh>
    <rPh sb="6" eb="8">
      <t>カイシャ</t>
    </rPh>
    <rPh sb="9" eb="10">
      <t>ミナミ</t>
    </rPh>
    <rPh sb="10" eb="12">
      <t>カントウ</t>
    </rPh>
    <rPh sb="12" eb="14">
      <t>シテン</t>
    </rPh>
    <rPh sb="15" eb="17">
      <t>ヨコハマ</t>
    </rPh>
    <rPh sb="17" eb="19">
      <t>シシャ</t>
    </rPh>
    <phoneticPr fontId="3"/>
  </si>
  <si>
    <t>神奈川県横浜市鶴見区下野谷町3-98-1</t>
    <rPh sb="0" eb="4">
      <t>カナガワケン</t>
    </rPh>
    <rPh sb="4" eb="7">
      <t>ヨコハマシ</t>
    </rPh>
    <rPh sb="7" eb="10">
      <t>ツルミク</t>
    </rPh>
    <rPh sb="10" eb="14">
      <t>シタノヤチョウ</t>
    </rPh>
    <phoneticPr fontId="3"/>
  </si>
  <si>
    <t>○</t>
  </si>
  <si>
    <t>電気土木工事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</si>
</sst>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A24" zoomScaleNormal="100" zoomScaleSheetLayoutView="100" workbookViewId="0">
      <selection activeCell="R39" sqref="R39"/>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469</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41</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466</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2724</v>
      </c>
      <c r="N48" s="602"/>
      <c r="O48" s="603"/>
    </row>
    <row r="49" spans="3:21" ht="18" customHeight="1">
      <c r="C49" s="552" t="s">
        <v>11</v>
      </c>
      <c r="D49" s="584"/>
      <c r="E49" s="585"/>
      <c r="F49" s="571" t="s">
        <v>468</v>
      </c>
      <c r="G49" s="572"/>
      <c r="H49" s="572"/>
      <c r="I49" s="572"/>
      <c r="J49" s="572"/>
      <c r="K49" s="572"/>
      <c r="L49" s="463" t="s">
        <v>172</v>
      </c>
      <c r="M49" s="466"/>
      <c r="N49" s="604" t="s">
        <v>466</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470</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2300</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26</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3915</v>
      </c>
      <c r="I63" s="292" t="s">
        <v>4</v>
      </c>
      <c r="J63" s="623" t="s">
        <v>324</v>
      </c>
      <c r="K63" s="624"/>
      <c r="L63" s="625"/>
      <c r="M63" s="621">
        <f>+別紙!AA14</f>
        <v>3873</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3873</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2789.5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3873</v>
      </c>
      <c r="E24" s="684"/>
      <c r="F24" s="684"/>
      <c r="G24" s="211" t="s">
        <v>198</v>
      </c>
      <c r="H24" s="673">
        <f>+F12</f>
        <v>2789.5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2789.5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2789.5</v>
      </c>
      <c r="Q27" s="733"/>
      <c r="R27" s="733"/>
      <c r="S27" s="733"/>
      <c r="T27" s="54" t="s">
        <v>38</v>
      </c>
      <c r="U27" s="74"/>
      <c r="V27" s="74"/>
      <c r="Y27" s="72" t="s">
        <v>39</v>
      </c>
      <c r="Z27" s="75"/>
      <c r="AH27" s="63"/>
      <c r="AI27" s="63"/>
      <c r="AJ27" s="63"/>
      <c r="AK27" s="63"/>
      <c r="AL27" s="703">
        <f>+AH18+P27</f>
        <v>2789.5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2789.5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3873</v>
      </c>
      <c r="E29" s="684"/>
      <c r="F29" s="684"/>
      <c r="G29" s="211" t="s">
        <v>198</v>
      </c>
      <c r="H29" s="673">
        <f>+AL27</f>
        <v>2789.5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2789.5</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3873</v>
      </c>
      <c r="E31" s="684"/>
      <c r="F31" s="684"/>
      <c r="G31" s="211" t="s">
        <v>198</v>
      </c>
      <c r="H31" s="673">
        <f>+AS24</f>
        <v>2789.5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22"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G1"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三英電業株式会社　南関東支店　横浜支社</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42</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3873</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3915</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t="str">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3873</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3873</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t="str">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3873</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3873</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28.1</v>
      </c>
      <c r="I19" s="404">
        <f t="shared" si="1"/>
        <v>0</v>
      </c>
      <c r="J19" s="404">
        <f t="shared" si="1"/>
        <v>0</v>
      </c>
      <c r="K19" s="404">
        <f t="shared" si="1"/>
        <v>0</v>
      </c>
      <c r="L19" s="404">
        <f t="shared" si="1"/>
        <v>0</v>
      </c>
      <c r="M19" s="404">
        <f t="shared" si="1"/>
        <v>0</v>
      </c>
      <c r="N19" s="404">
        <f t="shared" si="1"/>
        <v>0</v>
      </c>
      <c r="O19" s="404">
        <f t="shared" si="1"/>
        <v>0</v>
      </c>
      <c r="P19" s="404">
        <f t="shared" si="1"/>
        <v>0</v>
      </c>
      <c r="Q19" s="404">
        <f t="shared" si="1"/>
        <v>0</v>
      </c>
      <c r="R19" s="404">
        <f t="shared" si="1"/>
        <v>0</v>
      </c>
      <c r="S19" s="404">
        <f t="shared" si="1"/>
        <v>0</v>
      </c>
      <c r="T19" s="404">
        <f t="shared" si="1"/>
        <v>0</v>
      </c>
      <c r="U19" s="404">
        <f t="shared" si="1"/>
        <v>0</v>
      </c>
      <c r="V19" s="404">
        <f t="shared" si="1"/>
        <v>2789.5</v>
      </c>
      <c r="W19" s="404">
        <f t="shared" si="1"/>
        <v>0</v>
      </c>
      <c r="X19" s="404">
        <f t="shared" si="1"/>
        <v>0</v>
      </c>
      <c r="Y19" s="404">
        <f t="shared" si="1"/>
        <v>0</v>
      </c>
      <c r="Z19" s="405">
        <f t="shared" si="1"/>
        <v>0</v>
      </c>
      <c r="AA19" s="406">
        <f t="shared" ref="AA19:AA25" si="2">SUM(G19:Z19)</f>
        <v>2817.6</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28.1</v>
      </c>
      <c r="I41" s="440">
        <f t="shared" si="8"/>
        <v>0</v>
      </c>
      <c r="J41" s="440">
        <f t="shared" si="8"/>
        <v>0</v>
      </c>
      <c r="K41" s="440">
        <f t="shared" si="8"/>
        <v>0</v>
      </c>
      <c r="L41" s="440">
        <f t="shared" si="8"/>
        <v>0</v>
      </c>
      <c r="M41" s="440">
        <f t="shared" si="8"/>
        <v>0</v>
      </c>
      <c r="N41" s="440">
        <f t="shared" si="8"/>
        <v>0</v>
      </c>
      <c r="O41" s="440">
        <f t="shared" si="8"/>
        <v>0</v>
      </c>
      <c r="P41" s="440">
        <f t="shared" si="8"/>
        <v>0</v>
      </c>
      <c r="Q41" s="440">
        <f t="shared" si="8"/>
        <v>0</v>
      </c>
      <c r="R41" s="440">
        <f t="shared" si="8"/>
        <v>0</v>
      </c>
      <c r="S41" s="440">
        <f t="shared" si="8"/>
        <v>0</v>
      </c>
      <c r="T41" s="440">
        <f t="shared" si="8"/>
        <v>0</v>
      </c>
      <c r="U41" s="440">
        <f t="shared" si="8"/>
        <v>0</v>
      </c>
      <c r="V41" s="440">
        <f t="shared" si="8"/>
        <v>2789.5</v>
      </c>
      <c r="W41" s="440">
        <f t="shared" si="8"/>
        <v>0</v>
      </c>
      <c r="X41" s="440">
        <f t="shared" si="8"/>
        <v>0</v>
      </c>
      <c r="Y41" s="440">
        <f t="shared" si="8"/>
        <v>0</v>
      </c>
      <c r="Z41" s="441">
        <f t="shared" si="8"/>
        <v>0</v>
      </c>
      <c r="AA41" s="442">
        <f t="shared" si="4"/>
        <v>2817.6</v>
      </c>
    </row>
    <row r="42" spans="2:27" ht="20.45" customHeight="1">
      <c r="B42" s="182"/>
      <c r="C42" s="821"/>
      <c r="D42" s="224"/>
      <c r="E42" s="222" t="s">
        <v>262</v>
      </c>
      <c r="F42" s="461"/>
      <c r="G42" s="431">
        <f t="shared" ref="G42:Z42" si="9">SUM(G43:G45)</f>
        <v>0</v>
      </c>
      <c r="H42" s="431">
        <f t="shared" si="9"/>
        <v>28.1</v>
      </c>
      <c r="I42" s="431">
        <f t="shared" si="9"/>
        <v>0</v>
      </c>
      <c r="J42" s="431">
        <f t="shared" si="9"/>
        <v>0</v>
      </c>
      <c r="K42" s="431">
        <f t="shared" si="9"/>
        <v>0</v>
      </c>
      <c r="L42" s="431">
        <f t="shared" si="9"/>
        <v>0</v>
      </c>
      <c r="M42" s="431">
        <f t="shared" si="9"/>
        <v>0</v>
      </c>
      <c r="N42" s="431">
        <f t="shared" si="9"/>
        <v>0</v>
      </c>
      <c r="O42" s="431">
        <f t="shared" si="9"/>
        <v>0</v>
      </c>
      <c r="P42" s="431">
        <f t="shared" si="9"/>
        <v>0</v>
      </c>
      <c r="Q42" s="431">
        <f t="shared" si="9"/>
        <v>0</v>
      </c>
      <c r="R42" s="431">
        <f t="shared" si="9"/>
        <v>0</v>
      </c>
      <c r="S42" s="431">
        <f t="shared" si="9"/>
        <v>0</v>
      </c>
      <c r="T42" s="431">
        <f t="shared" si="9"/>
        <v>0</v>
      </c>
      <c r="U42" s="431">
        <f t="shared" si="9"/>
        <v>0</v>
      </c>
      <c r="V42" s="431">
        <f t="shared" si="9"/>
        <v>2789.5</v>
      </c>
      <c r="W42" s="431">
        <f t="shared" si="9"/>
        <v>0</v>
      </c>
      <c r="X42" s="431">
        <f t="shared" si="9"/>
        <v>0</v>
      </c>
      <c r="Y42" s="431">
        <f t="shared" si="9"/>
        <v>0</v>
      </c>
      <c r="Z42" s="432">
        <f t="shared" si="9"/>
        <v>0</v>
      </c>
      <c r="AA42" s="433">
        <f t="shared" si="4"/>
        <v>2817.6</v>
      </c>
    </row>
    <row r="43" spans="2:27" ht="20.45" customHeight="1">
      <c r="B43" s="182"/>
      <c r="C43" s="821"/>
      <c r="D43" s="225"/>
      <c r="E43" s="220"/>
      <c r="F43" s="218" t="s">
        <v>235</v>
      </c>
      <c r="G43" s="434">
        <f>+ｱ.燃え殻!$AA$28</f>
        <v>0</v>
      </c>
      <c r="H43" s="434">
        <f>+ｲ.汚泥!$AA$28</f>
        <v>28.1</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2789.5</v>
      </c>
      <c r="W43" s="434">
        <f>+ﾁ.動物のふん尿!$AA$28</f>
        <v>0</v>
      </c>
      <c r="X43" s="434">
        <f>+ﾂ.動物の死体!$AA$28</f>
        <v>0</v>
      </c>
      <c r="Y43" s="434">
        <f>+ﾃ.ばいじん!$AA$28</f>
        <v>0</v>
      </c>
      <c r="Z43" s="435">
        <f>+ﾄ.混合廃棄物その他!$AA$28</f>
        <v>0</v>
      </c>
      <c r="AA43" s="436">
        <f t="shared" si="4"/>
        <v>2817.6</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28.1</v>
      </c>
      <c r="I47" s="443">
        <f>+ｳ.廃油!$AL$27</f>
        <v>0</v>
      </c>
      <c r="J47" s="443">
        <f>+ｴ.廃酸!$AL$27</f>
        <v>0</v>
      </c>
      <c r="K47" s="443">
        <f>+ｵ.廃ｱﾙｶﾘ!$AL$27</f>
        <v>0</v>
      </c>
      <c r="L47" s="443">
        <f>+ｶ.廃ﾌﾟﾗ類!$AL$27</f>
        <v>0</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2789.5</v>
      </c>
      <c r="W47" s="443">
        <f>+ﾁ.動物のふん尿!$AL$27</f>
        <v>0</v>
      </c>
      <c r="X47" s="443">
        <f>+ﾂ.動物の死体!$AL$27</f>
        <v>0</v>
      </c>
      <c r="Y47" s="443">
        <f>+ﾃ.ばいじん!$AL$27</f>
        <v>0</v>
      </c>
      <c r="Z47" s="444">
        <f>+ﾄ.混合廃棄物その他!$AL$27</f>
        <v>0</v>
      </c>
      <c r="AA47" s="445">
        <f t="shared" si="4"/>
        <v>2817.6</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28.1</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2789.5</v>
      </c>
      <c r="W49" s="517">
        <f>+ﾁ.動物のふん尿!$AS$24</f>
        <v>0</v>
      </c>
      <c r="X49" s="517">
        <f>+ﾂ.動物の死体!$AS$24</f>
        <v>0</v>
      </c>
      <c r="Y49" s="517">
        <f>+ﾃ.ばいじん!$AS$24</f>
        <v>0</v>
      </c>
      <c r="Z49" s="518">
        <f>+ﾄ.混合廃棄物その他!$AS$24</f>
        <v>0</v>
      </c>
      <c r="AA49" s="519">
        <f t="shared" si="4"/>
        <v>2817.6</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70.099999999999994</v>
      </c>
      <c r="I63" s="501">
        <f t="shared" si="10"/>
        <v>0</v>
      </c>
      <c r="J63" s="501">
        <f t="shared" si="10"/>
        <v>0</v>
      </c>
      <c r="K63" s="501">
        <f t="shared" si="10"/>
        <v>0</v>
      </c>
      <c r="L63" s="501">
        <f t="shared" si="10"/>
        <v>0</v>
      </c>
      <c r="M63" s="501">
        <f t="shared" si="10"/>
        <v>0</v>
      </c>
      <c r="N63" s="501">
        <f t="shared" si="10"/>
        <v>0</v>
      </c>
      <c r="O63" s="501">
        <f t="shared" si="10"/>
        <v>0</v>
      </c>
      <c r="P63" s="501">
        <f t="shared" si="10"/>
        <v>0</v>
      </c>
      <c r="Q63" s="501">
        <f t="shared" si="10"/>
        <v>0</v>
      </c>
      <c r="R63" s="501">
        <f t="shared" si="10"/>
        <v>0</v>
      </c>
      <c r="S63" s="501">
        <f t="shared" si="10"/>
        <v>0</v>
      </c>
      <c r="T63" s="501">
        <f t="shared" si="10"/>
        <v>0</v>
      </c>
      <c r="U63" s="501">
        <f t="shared" si="10"/>
        <v>0</v>
      </c>
      <c r="V63" s="501">
        <f t="shared" si="10"/>
        <v>6662.5</v>
      </c>
      <c r="W63" s="501">
        <f t="shared" si="10"/>
        <v>0</v>
      </c>
      <c r="X63" s="501">
        <f t="shared" si="10"/>
        <v>0</v>
      </c>
      <c r="Y63" s="501">
        <f t="shared" si="10"/>
        <v>0</v>
      </c>
      <c r="Z63" s="501">
        <f t="shared" si="10"/>
        <v>0</v>
      </c>
      <c r="AA63" s="502">
        <f>+AA9+AA19+AA20</f>
        <v>6732.6</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28"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 年    6月   9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神奈川県横浜市鶴見区下野谷町3-98-1</v>
      </c>
      <c r="K16" s="896"/>
      <c r="L16" s="897"/>
      <c r="M16" s="897"/>
      <c r="N16" s="897"/>
      <c r="O16" s="898"/>
    </row>
    <row r="17" spans="1:48" ht="26.25" customHeight="1">
      <c r="C17" s="248"/>
      <c r="D17" s="249"/>
      <c r="E17" s="249"/>
      <c r="F17" s="249"/>
      <c r="G17" s="249"/>
      <c r="H17" s="253" t="s">
        <v>7</v>
      </c>
      <c r="I17" s="253"/>
      <c r="J17" s="896" t="str">
        <f>+表紙!J40</f>
        <v>三英電業株式会社　南関東支店　本澤　悟</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045-501-8111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三英電業株式会社　南関東支店　横浜支社</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2724</v>
      </c>
      <c r="N25" s="882"/>
      <c r="O25" s="883"/>
    </row>
    <row r="26" spans="1:48" ht="18" customHeight="1">
      <c r="C26" s="862" t="s">
        <v>11</v>
      </c>
      <c r="D26" s="863"/>
      <c r="E26" s="864"/>
      <c r="F26" s="856" t="str">
        <f>+表紙!F49</f>
        <v>神奈川県横浜市鶴見区下野谷町3-98-1</v>
      </c>
      <c r="G26" s="857"/>
      <c r="H26" s="857"/>
      <c r="I26" s="857"/>
      <c r="J26" s="857"/>
      <c r="K26" s="857"/>
      <c r="L26" s="139" t="s">
        <v>172</v>
      </c>
      <c r="M26" s="258"/>
      <c r="N26" s="860" t="str">
        <f>IF(+表紙!N49="","",+表紙!N49)</f>
        <v>045-501-8111</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電気土木工事</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2300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26</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3915</v>
      </c>
      <c r="I40" s="292" t="s">
        <v>4</v>
      </c>
      <c r="J40" s="623" t="s">
        <v>324</v>
      </c>
      <c r="K40" s="624"/>
      <c r="L40" s="625"/>
      <c r="M40" s="841">
        <f>+表紙!M63</f>
        <v>3873</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3873</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topLeftCell="A7"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D25" sqref="D25:F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28.1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42</v>
      </c>
      <c r="E24" s="684"/>
      <c r="F24" s="684"/>
      <c r="G24" s="211" t="s">
        <v>198</v>
      </c>
      <c r="H24" s="673">
        <f>+F12</f>
        <v>28.1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28.1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28.1</v>
      </c>
      <c r="Q27" s="733"/>
      <c r="R27" s="733"/>
      <c r="S27" s="733"/>
      <c r="T27" s="54" t="s">
        <v>38</v>
      </c>
      <c r="U27" s="74"/>
      <c r="V27" s="74"/>
      <c r="Y27" s="72" t="s">
        <v>39</v>
      </c>
      <c r="Z27" s="75"/>
      <c r="AH27" s="63"/>
      <c r="AI27" s="63"/>
      <c r="AJ27" s="63"/>
      <c r="AK27" s="63"/>
      <c r="AL27" s="703">
        <f>+AH18+P27</f>
        <v>28.1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28.1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28.1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28.1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28.1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19"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t="str">
        <f>IF(SUM(F12,F15)&gt;0,SUM(P12,P21,AH9,AS24,AS27,AS31)/SUM(F12,F15)*100,"")</f>
        <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t="str">
        <f>IF(SUM(F12,F15)&gt;0,SUM(P21,AS27,AS31,AU9,AU20)/SUM(F12,F15)*100,"")</f>
        <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三英電業株式会社　南関東支店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2025-06-18T06:32:56Z</dcterms:created>
  <dcterms:modified xsi:type="dcterms:W3CDTF">2025-06-18T06:37:06Z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