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5320" yWindow="-120" windowWidth="25440" windowHeight="1527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<sst xmlns="http://schemas.openxmlformats.org/spreadsheetml/2006/main" count="3305" uniqueCount="475">
  <si>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</si>
  <si>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</si>
  <si>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</si>
  <si>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</si>
  <si>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</si>
  <si>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</si>
  <si>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</si>
  <si>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</si>
  <si>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</si>
  <si>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</si>
  <si>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</si>
  <si>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</si>
  <si>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</si>
  <si>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</si>
  <si>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</si>
  <si>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</si>
  <si>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</si>
  <si>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</si>
  <si>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</si>
  <si>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</si>
  <si>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</si>
  <si>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</si>
  <si>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</si>
  <si>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</si>
  <si>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</si>
  <si>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</si>
  <si>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</si>
  <si>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</si>
  <si>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</si>
  <si>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</si>
  <si>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</si>
  <si>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</si>
  <si>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</si>
  <si>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</si>
  <si>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</si>
  <si>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</si>
  <si>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</si>
  <si>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</si>
  <si>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</si>
  <si>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</si>
  <si>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</si>
  <si>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</si>
  <si>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</si>
  <si>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</si>
  <si>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</si>
  <si>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</si>
  <si>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</si>
  <si>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</si>
  <si>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</si>
  <si>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</si>
  <si>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</si>
  <si>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</si>
  <si>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</si>
  <si>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</si>
  <si>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</si>
  <si>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</si>
  <si>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</si>
  <si>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</si>
  <si>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</si>
  <si>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</si>
  <si>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</si>
  <si>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</si>
  <si>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</si>
  <si>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</si>
  <si>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</si>
  <si>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</si>
  <si>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</si>
  <si>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</si>
  <si>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</si>
  <si>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</si>
  <si>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</si>
  <si>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</si>
  <si>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</si>
  <si>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</si>
  <si>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</si>
  <si>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</si>
  <si>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</si>
  <si>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</si>
  <si>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</si>
  <si>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</si>
  <si>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</si>
  <si>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</si>
  <si>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</si>
  <si>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</si>
  <si>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</si>
  <si>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</si>
  <si>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</si>
  <si>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</si>
  <si>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</si>
  <si>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</si>
  <si>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</si>
  <si>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</si>
  <si>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</si>
  <si>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</si>
  <si>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</si>
  <si>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</si>
  <si>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</si>
  <si>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</si>
  <si>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</si>
  <si>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</si>
  <si>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</si>
  <si>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</si>
  <si>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</si>
  <si>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</si>
  <si>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</si>
  <si>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</si>
  <si>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</si>
  <si>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</si>
  <si>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</si>
  <si>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</si>
  <si>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</si>
  <si>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</si>
  <si>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</si>
  <si>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</si>
  <si>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</si>
  <si>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</si>
  <si>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</si>
  <si>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</si>
  <si>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</si>
  <si>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</si>
  <si>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</si>
  <si>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</si>
  <si>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</si>
  <si>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</si>
  <si>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</si>
  <si>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</si>
  <si>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</si>
  <si>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</si>
  <si>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</si>
  <si>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</si>
  <si>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</si>
  <si>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</si>
  <si>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</si>
  <si>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</si>
  <si>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</si>
  <si>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</si>
  <si>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</si>
  <si>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</si>
  <si>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</si>
  <si>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</si>
  <si>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</si>
  <si>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</si>
  <si>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</si>
  <si>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</si>
  <si>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</si>
  <si>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</si>
  <si>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</si>
  <si>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</si>
  <si>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</si>
  <si>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</si>
  <si>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</si>
  <si>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</si>
  <si>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</si>
  <si>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</si>
  <si>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</si>
  <si>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</si>
  <si>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</si>
  <si>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</si>
  <si>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</si>
  <si>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</si>
  <si>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</si>
  <si>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</si>
  <si>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</si>
  <si>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</si>
  <si>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</si>
  <si>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</si>
  <si>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</si>
  <si>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</si>
  <si>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</si>
  <si>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</si>
  <si>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</si>
  <si>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</si>
  <si>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</si>
  <si>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</si>
  <si>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</si>
  <si>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</si>
  <si>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</si>
  <si>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</si>
  <si>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</si>
  <si>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</si>
  <si>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</si>
  <si>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</si>
  <si>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</si>
  <si>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</si>
  <si>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</si>
  <si>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</si>
  <si>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</si>
  <si>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</si>
  <si>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</si>
  <si>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</si>
  <si>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</si>
  <si>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</si>
  <si>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</si>
  <si>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</si>
  <si>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</si>
  <si>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</si>
  <si>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</si>
  <si>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</si>
  <si>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</si>
  <si>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</si>
  <si>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</si>
  <si>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</si>
  <si>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</si>
  <si>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</si>
  <si>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</si>
  <si>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</si>
  <si>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</si>
  <si>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</si>
  <si>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</si>
  <si>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</si>
  <si>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</si>
  <si>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</si>
  <si>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</si>
  <si>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</si>
  <si>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</si>
  <si>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</si>
  <si>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</si>
  <si>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</si>
  <si>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</si>
  <si>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</si>
  <si>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</si>
  <si>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</si>
  <si>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</si>
  <si>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</si>
  <si>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</si>
  <si>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</si>
  <si>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</si>
  <si>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</si>
  <si>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</si>
  <si>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</si>
  <si>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</si>
  <si>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</si>
  <si>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</si>
  <si>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</si>
  <si>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</si>
  <si>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</si>
  <si>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</si>
  <si>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</si>
  <si>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</si>
  <si>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</si>
  <si>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</si>
  <si>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</si>
  <si>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</si>
  <si>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</si>
  <si>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</si>
  <si>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</si>
  <si>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</si>
  <si>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</si>
  <si>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</si>
  <si>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</si>
  <si>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</si>
  <si>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</si>
  <si>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</si>
  <si>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</si>
  <si>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</si>
  <si>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</si>
  <si>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</si>
  <si>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</si>
  <si>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</si>
  <si>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</si>
  <si>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</si>
  <si>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</si>
  <si>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</si>
  <si>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</si>
  <si>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</si>
  <si>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</si>
  <si>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</si>
  <si>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</si>
  <si>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</si>
  <si>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</si>
  <si>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</si>
  <si>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</si>
  <si>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</si>
  <si>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</si>
  <si>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</si>
  <si>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</si>
  <si>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</si>
  <si>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</si>
  <si>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</si>
  <si>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</si>
  <si>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</si>
  <si>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</si>
  <si>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</si>
  <si>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</si>
  <si>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</si>
  <si>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</si>
  <si>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</si>
  <si>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</si>
  <si>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</si>
  <si>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</si>
  <si>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</si>
  <si>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</si>
  <si>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</si>
  <si>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</si>
  <si>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</si>
  <si>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</si>
  <si>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</si>
  <si>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</si>
  <si>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</si>
  <si>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</si>
  <si>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</si>
  <si>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</si>
  <si>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</si>
  <si>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</si>
  <si>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</si>
  <si>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</si>
  <si>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</si>
  <si>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</si>
  <si>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</si>
  <si>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</si>
  <si>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</si>
  <si>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</si>
  <si>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</si>
  <si>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</si>
  <si>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</si>
  <si>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</si>
  <si>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</si>
  <si>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</si>
  <si>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</si>
  <si>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</si>
  <si>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</si>
  <si>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</si>
  <si>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</si>
  <si>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</si>
  <si>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</si>
  <si>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</si>
  <si>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</si>
  <si>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</si>
  <si>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</si>
  <si>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</si>
  <si>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</si>
  <si>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</si>
  <si>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</si>
  <si>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</si>
  <si>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</si>
  <si>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</si>
  <si>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</si>
  <si>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</si>
  <si>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</si>
  <si>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</si>
  <si>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</si>
  <si>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</si>
  <si>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</si>
  <si>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</si>
  <si>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</si>
  <si>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</si>
  <si>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</si>
  <si>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</si>
  <si>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</si>
  <si>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</si>
  <si>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</si>
  <si>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</si>
  <si>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</si>
  <si>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</si>
  <si>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</si>
  <si>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</si>
  <si>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</si>
  <si>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</si>
  <si>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</si>
  <si>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</si>
  <si>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</si>
  <si>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</si>
  <si>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</si>
  <si>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</si>
  <si>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</si>
  <si>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</si>
  <si>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</si>
  <si>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</si>
  <si>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</si>
  <si>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</si>
  <si>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</si>
  <si>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</si>
  <si>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</si>
  <si>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</si>
  <si>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</si>
  <si>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</si>
  <si>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</si>
  <si>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</si>
  <si>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</si>
  <si>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</si>
  <si>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</si>
  <si>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</si>
  <si>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</si>
  <si>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</si>
  <si>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</si>
  <si>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</si>
  <si>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</si>
  <si>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</si>
  <si>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</si>
  <si>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</si>
  <si>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</si>
  <si>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</si>
  <si>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</si>
  <si>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</si>
  <si>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</si>
  <si>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</si>
  <si>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</si>
  <si>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</si>
  <si>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</si>
  <si>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</si>
  <si>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</si>
  <si>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</si>
  <si>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</si>
  <si>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</si>
  <si>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</si>
  <si>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</si>
  <si>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</si>
  <si>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</si>
  <si>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</si>
  <si>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</si>
  <si>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</si>
  <si>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</si>
  <si>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</si>
  <si>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</si>
  <si>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</si>
  <si>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</si>
  <si>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</si>
  <si>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</si>
  <si>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</si>
  <si>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</si>
  <si>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</si>
  <si>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</si>
  <si>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</si>
  <si>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</si>
  <si>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</si>
  <si>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</si>
  <si>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</si>
  <si>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</si>
  <si>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</si>
  <si>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</si>
  <si>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</si>
  <si>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</si>
  <si>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</si>
  <si>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</si>
  <si>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</si>
  <si>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</si>
  <si>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</si>
  <si>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</si>
  <si>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</si>
  <si>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</si>
  <si>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</si>
  <si>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</si>
  <si>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</si>
  <si>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</si>
  <si>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</si>
  <si>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</si>
  <si>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</si>
  <si>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</si>
  <si>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</si>
  <si>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</si>
  <si>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</si>
  <si>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</si>
  <si>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</si>
  <si>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</si>
  <si>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</si>
  <si>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</si>
  <si>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</si>
  <si>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</si>
  <si>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</si>
  <si>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</si>
  <si>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</si>
  <si>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</si>
  <si>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</si>
  <si>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045-226-2434</t>
    <phoneticPr fontId="3"/>
  </si>
  <si>
    <t>三井ホーム株式会社　神奈川支社　神奈川建設事業部</t>
    <phoneticPr fontId="3"/>
  </si>
  <si>
    <t>○</t>
  </si>
  <si>
    <t>神奈川県横浜市西区高島1-1-2
横浜三井ビルディング27階</t>
    <phoneticPr fontId="3"/>
  </si>
  <si>
    <t>三井ホーム株式会社　神奈川支社
神奈川建設事業部長　荒木　久司</t>
    <phoneticPr fontId="3"/>
  </si>
  <si>
    <t>神奈川県横浜市西区高島1-1-2横浜三井ビルディング27階</t>
    <phoneticPr fontId="3"/>
  </si>
  <si>
    <t>045-605-3140</t>
    <phoneticPr fontId="3"/>
  </si>
  <si>
    <t>横浜市長</t>
    <phoneticPr fontId="3"/>
  </si>
  <si>
    <t>Ｄ－建設業</t>
    <phoneticPr fontId="3"/>
  </si>
  <si>
    <t>木造建築工事</t>
    <phoneticPr fontId="3"/>
  </si>
  <si>
    <t>非公表</t>
    <phoneticPr fontId="3"/>
  </si>
  <si>
    <t>令和  7  年  6  月  19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</si>
</sst>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5"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465</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466</v>
      </c>
      <c r="K39" s="575"/>
      <c r="L39" s="576"/>
      <c r="M39" s="576"/>
      <c r="N39" s="576"/>
      <c r="O39" s="577"/>
      <c r="Q39" s="24"/>
      <c r="R39" s="99"/>
    </row>
    <row r="40" spans="1:19" ht="26.25" customHeight="1">
      <c r="C40" s="88"/>
      <c r="D40" s="28"/>
      <c r="E40" s="28"/>
      <c r="F40" s="28"/>
      <c r="G40" s="28"/>
      <c r="H40" s="29" t="s">
        <v>7</v>
      </c>
      <c r="I40" s="29"/>
      <c r="J40" s="575" t="s">
        <v>467</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2704</v>
      </c>
      <c r="N48" s="602"/>
      <c r="O48" s="603"/>
    </row>
    <row r="49" spans="3:21" ht="18" customHeight="1">
      <c r="C49" s="552" t="s">
        <v>11</v>
      </c>
      <c r="D49" s="584"/>
      <c r="E49" s="585"/>
      <c r="F49" s="571" t="s">
        <v>468</v>
      </c>
      <c r="G49" s="572"/>
      <c r="H49" s="572"/>
      <c r="I49" s="572"/>
      <c r="J49" s="572"/>
      <c r="K49" s="572"/>
      <c r="L49" s="463" t="s">
        <v>172</v>
      </c>
      <c r="M49" s="466"/>
      <c r="N49" s="604" t="s">
        <v>463</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t="s">
        <v>473</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330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3927.7999999999997</v>
      </c>
      <c r="I63" s="292" t="s">
        <v>4</v>
      </c>
      <c r="J63" s="623" t="s">
        <v>324</v>
      </c>
      <c r="K63" s="624"/>
      <c r="L63" s="625"/>
      <c r="M63" s="621">
        <f>+別紙!AA14</f>
        <v>3927.7999999999997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3658.2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4.5</v>
      </c>
      <c r="E24" s="684"/>
      <c r="F24" s="684"/>
      <c r="G24" s="211" t="s">
        <v>198</v>
      </c>
      <c r="H24" s="673">
        <f>+F12</f>
        <v>3.3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3.3</v>
      </c>
      <c r="Q27" s="733"/>
      <c r="R27" s="733"/>
      <c r="S27" s="733"/>
      <c r="T27" s="54" t="s">
        <v>38</v>
      </c>
      <c r="U27" s="74"/>
      <c r="V27" s="74"/>
      <c r="Y27" s="72" t="s">
        <v>39</v>
      </c>
      <c r="Z27" s="75"/>
      <c r="AH27" s="63"/>
      <c r="AI27" s="63"/>
      <c r="AJ27" s="63"/>
      <c r="AK27" s="63"/>
      <c r="AL27" s="703">
        <f>+AH18+P27</f>
        <v>3.3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4.5</v>
      </c>
      <c r="E29" s="684"/>
      <c r="F29" s="684"/>
      <c r="G29" s="211" t="s">
        <v>198</v>
      </c>
      <c r="H29" s="673">
        <f>+AL27</f>
        <v>3.3</v>
      </c>
      <c r="I29" s="674"/>
      <c r="J29" s="211" t="s">
        <v>198</v>
      </c>
      <c r="M29" s="682"/>
      <c r="P29" s="66"/>
      <c r="Q29" s="158"/>
      <c r="R29" s="61" t="s">
        <v>183</v>
      </c>
      <c r="S29" s="728" t="s">
        <v>33</v>
      </c>
      <c r="T29" s="731"/>
      <c r="U29" s="731"/>
      <c r="V29" s="732"/>
      <c r="W29" s="58"/>
      <c r="X29" s="76"/>
      <c r="Y29" s="688" t="s">
        <v>258</v>
      </c>
      <c r="Z29" s="689"/>
      <c r="AA29" s="729">
        <v>0.8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4</v>
      </c>
      <c r="E31" s="684"/>
      <c r="F31" s="684"/>
      <c r="G31" s="211" t="s">
        <v>198</v>
      </c>
      <c r="H31" s="673">
        <f>+AS24</f>
        <v>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31.3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38.299999999999997</v>
      </c>
      <c r="E24" s="684"/>
      <c r="F24" s="684"/>
      <c r="G24" s="211" t="s">
        <v>198</v>
      </c>
      <c r="H24" s="673">
        <f>+F12</f>
        <v>31.3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31.3</v>
      </c>
      <c r="Q27" s="733"/>
      <c r="R27" s="733"/>
      <c r="S27" s="733"/>
      <c r="T27" s="54" t="s">
        <v>38</v>
      </c>
      <c r="U27" s="74"/>
      <c r="V27" s="74"/>
      <c r="Y27" s="72" t="s">
        <v>39</v>
      </c>
      <c r="Z27" s="75"/>
      <c r="AH27" s="63"/>
      <c r="AI27" s="63"/>
      <c r="AJ27" s="63"/>
      <c r="AK27" s="63"/>
      <c r="AL27" s="703">
        <f>+AH18+P27</f>
        <v>31.3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38.299999999999997</v>
      </c>
      <c r="E29" s="684"/>
      <c r="F29" s="684"/>
      <c r="G29" s="211" t="s">
        <v>198</v>
      </c>
      <c r="H29" s="673">
        <f>+AL27</f>
        <v>31.3</v>
      </c>
      <c r="I29" s="674"/>
      <c r="J29" s="211" t="s">
        <v>198</v>
      </c>
      <c r="M29" s="682"/>
      <c r="P29" s="66"/>
      <c r="Q29" s="158"/>
      <c r="R29" s="61" t="s">
        <v>183</v>
      </c>
      <c r="S29" s="728" t="s">
        <v>33</v>
      </c>
      <c r="T29" s="731"/>
      <c r="U29" s="731"/>
      <c r="V29" s="732"/>
      <c r="W29" s="58"/>
      <c r="X29" s="76"/>
      <c r="Y29" s="688" t="s">
        <v>258</v>
      </c>
      <c r="Z29" s="689"/>
      <c r="AA29" s="729">
        <v>1.2</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31.3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38</v>
      </c>
      <c r="E31" s="684"/>
      <c r="F31" s="684"/>
      <c r="G31" s="211" t="s">
        <v>198</v>
      </c>
      <c r="H31" s="673">
        <f>+AS24</f>
        <v>30.1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352.9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442.5</v>
      </c>
      <c r="E24" s="684"/>
      <c r="F24" s="684"/>
      <c r="G24" s="211" t="s">
        <v>198</v>
      </c>
      <c r="H24" s="673">
        <f>+F12</f>
        <v>352.9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282.3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352.9</v>
      </c>
      <c r="Q27" s="733"/>
      <c r="R27" s="733"/>
      <c r="S27" s="733"/>
      <c r="T27" s="54" t="s">
        <v>38</v>
      </c>
      <c r="U27" s="74"/>
      <c r="V27" s="74"/>
      <c r="Y27" s="72" t="s">
        <v>39</v>
      </c>
      <c r="Z27" s="75"/>
      <c r="AH27" s="63"/>
      <c r="AI27" s="63"/>
      <c r="AJ27" s="63"/>
      <c r="AK27" s="63"/>
      <c r="AL27" s="703">
        <f>+AH18+P27</f>
        <v>352.9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282.3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442.5</v>
      </c>
      <c r="E29" s="684"/>
      <c r="F29" s="684"/>
      <c r="G29" s="211" t="s">
        <v>198</v>
      </c>
      <c r="H29" s="673">
        <f>+AL27</f>
        <v>352.9</v>
      </c>
      <c r="I29" s="674"/>
      <c r="J29" s="211" t="s">
        <v>198</v>
      </c>
      <c r="M29" s="682"/>
      <c r="P29" s="66"/>
      <c r="Q29" s="158"/>
      <c r="R29" s="61" t="s">
        <v>183</v>
      </c>
      <c r="S29" s="728" t="s">
        <v>33</v>
      </c>
      <c r="T29" s="731"/>
      <c r="U29" s="731"/>
      <c r="V29" s="732"/>
      <c r="W29" s="58"/>
      <c r="X29" s="76"/>
      <c r="Y29" s="688" t="s">
        <v>258</v>
      </c>
      <c r="Z29" s="689"/>
      <c r="AA29" s="729">
        <v>70.599999999999994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352.9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385</v>
      </c>
      <c r="E31" s="684"/>
      <c r="F31" s="684"/>
      <c r="G31" s="211" t="s">
        <v>198</v>
      </c>
      <c r="H31" s="673">
        <f>+AS24</f>
        <v>282.3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1788.8999999999999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1709.1</v>
      </c>
      <c r="E24" s="684"/>
      <c r="F24" s="684"/>
      <c r="G24" s="211" t="s">
        <v>198</v>
      </c>
      <c r="H24" s="673">
        <f>+F12</f>
        <v>1788.8999999999999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1735.3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1788.8999999999999</v>
      </c>
      <c r="Q27" s="733"/>
      <c r="R27" s="733"/>
      <c r="S27" s="733"/>
      <c r="T27" s="54" t="s">
        <v>38</v>
      </c>
      <c r="U27" s="74"/>
      <c r="V27" s="74"/>
      <c r="Y27" s="72" t="s">
        <v>39</v>
      </c>
      <c r="Z27" s="75"/>
      <c r="AH27" s="63"/>
      <c r="AI27" s="63"/>
      <c r="AJ27" s="63"/>
      <c r="AK27" s="63"/>
      <c r="AL27" s="703">
        <f>+AH18+P27</f>
        <v>1788.8999999999999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1735.3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1709.1</v>
      </c>
      <c r="E29" s="684"/>
      <c r="F29" s="684"/>
      <c r="G29" s="211" t="s">
        <v>198</v>
      </c>
      <c r="H29" s="673">
        <f>+AL27</f>
        <v>1788.8999999999999</v>
      </c>
      <c r="I29" s="674"/>
      <c r="J29" s="211" t="s">
        <v>198</v>
      </c>
      <c r="M29" s="682"/>
      <c r="P29" s="66"/>
      <c r="Q29" s="158"/>
      <c r="R29" s="61" t="s">
        <v>183</v>
      </c>
      <c r="S29" s="728" t="s">
        <v>33</v>
      </c>
      <c r="T29" s="731"/>
      <c r="U29" s="731"/>
      <c r="V29" s="732"/>
      <c r="W29" s="58"/>
      <c r="X29" s="76"/>
      <c r="Y29" s="688" t="s">
        <v>258</v>
      </c>
      <c r="Z29" s="689"/>
      <c r="AA29" s="729">
        <v>53.6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1788.8999999999999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1675</v>
      </c>
      <c r="E31" s="684"/>
      <c r="F31" s="684"/>
      <c r="G31" s="211" t="s">
        <v>198</v>
      </c>
      <c r="H31" s="673">
        <f>+AS24</f>
        <v>1735.3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105.39999999999999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128</v>
      </c>
      <c r="E24" s="684"/>
      <c r="F24" s="684"/>
      <c r="G24" s="211" t="s">
        <v>198</v>
      </c>
      <c r="H24" s="673">
        <f>+F12</f>
        <v>105.39999999999999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93.8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105.39999999999999</v>
      </c>
      <c r="Q27" s="733"/>
      <c r="R27" s="733"/>
      <c r="S27" s="733"/>
      <c r="T27" s="54" t="s">
        <v>38</v>
      </c>
      <c r="U27" s="74"/>
      <c r="V27" s="74"/>
      <c r="Y27" s="72" t="s">
        <v>39</v>
      </c>
      <c r="Z27" s="75"/>
      <c r="AH27" s="63"/>
      <c r="AI27" s="63"/>
      <c r="AJ27" s="63"/>
      <c r="AK27" s="63"/>
      <c r="AL27" s="703">
        <f>+AH18+P27</f>
        <v>105.39999999999999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93.8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128</v>
      </c>
      <c r="E29" s="684"/>
      <c r="F29" s="684"/>
      <c r="G29" s="211" t="s">
        <v>198</v>
      </c>
      <c r="H29" s="673">
        <f>+AL27</f>
        <v>105.39999999999999</v>
      </c>
      <c r="I29" s="674"/>
      <c r="J29" s="211" t="s">
        <v>198</v>
      </c>
      <c r="M29" s="682"/>
      <c r="P29" s="66"/>
      <c r="Q29" s="158"/>
      <c r="R29" s="61" t="s">
        <v>183</v>
      </c>
      <c r="S29" s="728" t="s">
        <v>33</v>
      </c>
      <c r="T29" s="731"/>
      <c r="U29" s="731"/>
      <c r="V29" s="732"/>
      <c r="W29" s="58"/>
      <c r="X29" s="76"/>
      <c r="Y29" s="688" t="s">
        <v>258</v>
      </c>
      <c r="Z29" s="689"/>
      <c r="AA29" s="729">
        <v>11.6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105.39999999999999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116.5</v>
      </c>
      <c r="E31" s="684"/>
      <c r="F31" s="684"/>
      <c r="G31" s="211" t="s">
        <v>198</v>
      </c>
      <c r="H31" s="673">
        <f>+AS24</f>
        <v>93.8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三井ホーム株式会社　神奈川支社　神奈川建設事業部</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397</v>
      </c>
      <c r="M9" s="392">
        <f>IF(OR(ｷ.紙くず!D24&gt;0,ｷ.紙くず!D24&lt;0),ｷ.紙くず!D24,IF(M$19&gt;0,"0",0))</f>
        <v>39.200000000000003</v>
      </c>
      <c r="N9" s="392">
        <f>IF(OR(ｸ.木くず!D24&gt;0,ｸ.木くず!D24&lt;0),ｸ.木くず!D24,IF(N$19&gt;0,"0",0))</f>
        <v>1169.2</v>
      </c>
      <c r="O9" s="392">
        <f>IF(OR(ｹ.繊維くず!D24&gt;0,ｹ.繊維くず!D24&lt;0),ｹ.繊維くず!D24,IF(O$19&gt;0,"0",0))</f>
        <v>4.5</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38.299999999999997</v>
      </c>
      <c r="T9" s="392">
        <f>IF(OR(ｾ.ｶﾞﾗｽ･ｺﾝｸﾘ･陶磁器くず!D24&gt;0,ｾ.ｶﾞﾗｽ･ｺﾝｸﾘ･陶磁器くず!D24&lt;0),ｾ.ｶﾞﾗｽ･ｺﾝｸﾘ･陶磁器くず!D24,IF(T$19&gt;0,"0",0))</f>
        <v>442.5</v>
      </c>
      <c r="U9" s="392">
        <f>IF(OR(ｿ.鉱さい!D24&gt;0,ｿ.鉱さい!D24&lt;0),ｿ.鉱さい!D24,IF(U$19&gt;0,"0",0))</f>
        <v>0</v>
      </c>
      <c r="V9" s="392">
        <f>IF(OR(ﾀ.がれき類!D24&gt;0,ﾀ.がれき類!D24&lt;0),ﾀ.がれき類!D24,IF(V$19&gt;0,"0",0))</f>
        <v>1709.1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128</v>
      </c>
      <c r="AA9" s="394">
        <f>IF(SUM(G9:Z9)&gt;0,SUM(G9:Z9),IF(AA$19&gt;0,"0",0))</f>
        <v>3927.7999999999997</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397</v>
      </c>
      <c r="M14" s="398">
        <f>IF(OR(ｷ.紙くず!D29&gt;0,ｷ.紙くず!D29&lt;0),ｷ.紙くず!D29,IF(M$19&gt;0,"0",0))</f>
        <v>39.200000000000003</v>
      </c>
      <c r="N14" s="398">
        <f>IF(OR(ｸ.木くず!D29&gt;0,ｸ.木くず!D29&lt;0),ｸ.木くず!D29,IF(N$19&gt;0,"0",0))</f>
        <v>1169.2</v>
      </c>
      <c r="O14" s="398">
        <f>IF(OR(ｹ.繊維くず!D29&gt;0,ｹ.繊維くず!D29&lt;0),ｹ.繊維くず!D29,IF(O$19&gt;0,"0",0))</f>
        <v>4.5</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38.299999999999997</v>
      </c>
      <c r="T14" s="398">
        <f>IF(OR(ｾ.ｶﾞﾗｽ･ｺﾝｸﾘ･陶磁器くず!D29&gt;0,ｾ.ｶﾞﾗｽ･ｺﾝｸﾘ･陶磁器くず!D29&lt;0),ｾ.ｶﾞﾗｽ･ｺﾝｸﾘ･陶磁器くず!D29,IF(T$19&gt;0,"0",0))</f>
        <v>442.5</v>
      </c>
      <c r="U14" s="398">
        <f>IF(OR(ｿ.鉱さい!D29&gt;0,ｿ.鉱さい!D29&lt;0),ｿ.鉱さい!D29,IF(U$19&gt;0,"0",0))</f>
        <v>0</v>
      </c>
      <c r="V14" s="398">
        <f>IF(OR(ﾀ.がれき類!D29&gt;0,ﾀ.がれき類!D29&lt;0),ﾀ.がれき類!D29,IF(V$19&gt;0,"0",0))</f>
        <v>1709.1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128</v>
      </c>
      <c r="AA14" s="400">
        <f t="shared" si="0"/>
        <v>3927.7999999999997</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t="str">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270</v>
      </c>
      <c r="M16" s="398">
        <f>IF(OR(ｷ.紙くず!D31&gt;0,ｷ.紙くず!D31&lt;0),ｷ.紙くず!D31,IF(M$19&gt;0,"0",0))</f>
        <v>35.6</v>
      </c>
      <c r="N16" s="398">
        <f>IF(OR(ｸ.木くず!D31&gt;0,ｸ.木くず!D31&lt;0),ｸ.木くず!D31,IF(N$19&gt;0,"0",0))</f>
        <v>1134.0999999999999</v>
      </c>
      <c r="O16" s="398">
        <f>IF(OR(ｹ.繊維くず!D31&gt;0,ｹ.繊維くず!D31&lt;0),ｹ.繊維くず!D31,IF(O$19&gt;0,"0",0))</f>
        <v>4</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38</v>
      </c>
      <c r="T16" s="398">
        <f>IF(OR(ｾ.ｶﾞﾗｽ･ｺﾝｸﾘ･陶磁器くず!D31&gt;0,ｾ.ｶﾞﾗｽ･ｺﾝｸﾘ･陶磁器くず!D31&lt;0),ｾ.ｶﾞﾗｽ･ｺﾝｸﾘ･陶磁器くず!D31,IF(T$19&gt;0,"0",0))</f>
        <v>385</v>
      </c>
      <c r="U16" s="398">
        <f>IF(OR(ｿ.鉱さい!D31&gt;0,ｿ.鉱さい!D31&lt;0),ｿ.鉱さい!D31,IF(U$19&gt;0,"0",0))</f>
        <v>0</v>
      </c>
      <c r="V16" s="398">
        <f>IF(OR(ﾀ.がれき類!D31&gt;0,ﾀ.がれき類!D31&lt;0),ﾀ.がれき類!D31,IF(V$19&gt;0,"0",0))</f>
        <v>1675</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116.5</v>
      </c>
      <c r="AA16" s="400">
        <f t="shared" si="0"/>
        <v>3658.2</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295.10000000000002</v>
      </c>
      <c r="M19" s="404">
        <f t="shared" si="1"/>
        <v>29.1</v>
      </c>
      <c r="N19" s="404">
        <f t="shared" si="1"/>
        <v>957.9</v>
      </c>
      <c r="O19" s="404">
        <f t="shared" si="1"/>
        <v>3.3</v>
      </c>
      <c r="P19" s="404">
        <f t="shared" si="1"/>
        <v>0</v>
      </c>
      <c r="Q19" s="404">
        <f t="shared" si="1"/>
        <v>0</v>
      </c>
      <c r="R19" s="404">
        <f t="shared" si="1"/>
        <v>0</v>
      </c>
      <c r="S19" s="404">
        <f t="shared" si="1"/>
        <v>31.3</v>
      </c>
      <c r="T19" s="404">
        <f t="shared" si="1"/>
        <v>352.9</v>
      </c>
      <c r="U19" s="404">
        <f t="shared" si="1"/>
        <v>0</v>
      </c>
      <c r="V19" s="404">
        <f t="shared" si="1"/>
        <v>1788.8999999999999</v>
      </c>
      <c r="W19" s="404">
        <f t="shared" si="1"/>
        <v>0</v>
      </c>
      <c r="X19" s="404">
        <f t="shared" si="1"/>
        <v>0</v>
      </c>
      <c r="Y19" s="404">
        <f t="shared" si="1"/>
        <v>0</v>
      </c>
      <c r="Z19" s="405">
        <f t="shared" si="1"/>
        <v>105.39999999999999</v>
      </c>
      <c r="AA19" s="406">
        <f t="shared" ref="AA19:AA25" si="2">SUM(G19:Z19)</f>
        <v>3563.9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295.10000000000002</v>
      </c>
      <c r="M41" s="440">
        <f t="shared" si="8"/>
        <v>29.1</v>
      </c>
      <c r="N41" s="440">
        <f t="shared" si="8"/>
        <v>957.9</v>
      </c>
      <c r="O41" s="440">
        <f t="shared" si="8"/>
        <v>3.3</v>
      </c>
      <c r="P41" s="440">
        <f t="shared" si="8"/>
        <v>0</v>
      </c>
      <c r="Q41" s="440">
        <f t="shared" si="8"/>
        <v>0</v>
      </c>
      <c r="R41" s="440">
        <f t="shared" si="8"/>
        <v>0</v>
      </c>
      <c r="S41" s="440">
        <f t="shared" si="8"/>
        <v>31.3</v>
      </c>
      <c r="T41" s="440">
        <f t="shared" si="8"/>
        <v>352.9</v>
      </c>
      <c r="U41" s="440">
        <f t="shared" si="8"/>
        <v>0</v>
      </c>
      <c r="V41" s="440">
        <f t="shared" si="8"/>
        <v>1788.8999999999999</v>
      </c>
      <c r="W41" s="440">
        <f t="shared" si="8"/>
        <v>0</v>
      </c>
      <c r="X41" s="440">
        <f t="shared" si="8"/>
        <v>0</v>
      </c>
      <c r="Y41" s="440">
        <f t="shared" si="8"/>
        <v>0</v>
      </c>
      <c r="Z41" s="441">
        <f t="shared" si="8"/>
        <v>105.39999999999999</v>
      </c>
      <c r="AA41" s="442">
        <f t="shared" si="4"/>
        <v>3563.9</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295.10000000000002</v>
      </c>
      <c r="M42" s="431">
        <f t="shared" si="9"/>
        <v>29.1</v>
      </c>
      <c r="N42" s="431">
        <f t="shared" si="9"/>
        <v>957.9</v>
      </c>
      <c r="O42" s="431">
        <f t="shared" si="9"/>
        <v>3.3</v>
      </c>
      <c r="P42" s="431">
        <f t="shared" si="9"/>
        <v>0</v>
      </c>
      <c r="Q42" s="431">
        <f t="shared" si="9"/>
        <v>0</v>
      </c>
      <c r="R42" s="431">
        <f t="shared" si="9"/>
        <v>0</v>
      </c>
      <c r="S42" s="431">
        <f t="shared" si="9"/>
        <v>31.3</v>
      </c>
      <c r="T42" s="431">
        <f t="shared" si="9"/>
        <v>352.9</v>
      </c>
      <c r="U42" s="431">
        <f t="shared" si="9"/>
        <v>0</v>
      </c>
      <c r="V42" s="431">
        <f t="shared" si="9"/>
        <v>1788.8999999999999</v>
      </c>
      <c r="W42" s="431">
        <f t="shared" si="9"/>
        <v>0</v>
      </c>
      <c r="X42" s="431">
        <f t="shared" si="9"/>
        <v>0</v>
      </c>
      <c r="Y42" s="431">
        <f t="shared" si="9"/>
        <v>0</v>
      </c>
      <c r="Z42" s="432">
        <f t="shared" si="9"/>
        <v>105.39999999999999</v>
      </c>
      <c r="AA42" s="433">
        <f t="shared" si="4"/>
        <v>3563.9</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212.5</v>
      </c>
      <c r="M43" s="434">
        <f>+ｷ.紙くず!$AA$28</f>
        <v>25.6</v>
      </c>
      <c r="N43" s="434">
        <f>+ｸ.木くず!$AA$28</f>
        <v>938.8</v>
      </c>
      <c r="O43" s="434">
        <f>+ｹ.繊維くず!$AA$28</f>
        <v>2.5</v>
      </c>
      <c r="P43" s="434">
        <f>+ｺ.動植物性残さ!$AA$28</f>
        <v>0</v>
      </c>
      <c r="Q43" s="434">
        <f>+ｻ.動物系固形不要物!$AA$28</f>
        <v>0</v>
      </c>
      <c r="R43" s="434">
        <f>+ｼ.ｺﾞﾑくず!$AA$28</f>
        <v>0</v>
      </c>
      <c r="S43" s="434">
        <f>+ｽ.金属くず!$AA$28</f>
        <v>30.1</v>
      </c>
      <c r="T43" s="434">
        <f>+ｾ.ｶﾞﾗｽ･ｺﾝｸﾘ･陶磁器くず!$AA$28</f>
        <v>282.3</v>
      </c>
      <c r="U43" s="434">
        <f>+ｿ.鉱さい!$AA$28</f>
        <v>0</v>
      </c>
      <c r="V43" s="434">
        <f>+ﾀ.がれき類!$AA$28</f>
        <v>1735.3</v>
      </c>
      <c r="W43" s="434">
        <f>+ﾁ.動物のふん尿!$AA$28</f>
        <v>0</v>
      </c>
      <c r="X43" s="434">
        <f>+ﾂ.動物の死体!$AA$28</f>
        <v>0</v>
      </c>
      <c r="Y43" s="434">
        <f>+ﾃ.ばいじん!$AA$28</f>
        <v>0</v>
      </c>
      <c r="Z43" s="435">
        <f>+ﾄ.混合廃棄物その他!$AA$28</f>
        <v>93.8</v>
      </c>
      <c r="AA43" s="436">
        <f t="shared" si="4"/>
        <v>3320.8999999999996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82.6</v>
      </c>
      <c r="M44" s="434">
        <f>+ｷ.紙くず!$AA$29</f>
        <v>3.5</v>
      </c>
      <c r="N44" s="434">
        <f>+ｸ.木くず!$AA$29</f>
        <v>19.100000000000001</v>
      </c>
      <c r="O44" s="434">
        <f>+ｹ.繊維くず!$AA$29</f>
        <v>0.8</v>
      </c>
      <c r="P44" s="434">
        <f>+ｺ.動植物性残さ!$AA$29</f>
        <v>0</v>
      </c>
      <c r="Q44" s="434">
        <f>+ｻ.動物系固形不要物!$AA$29</f>
        <v>0</v>
      </c>
      <c r="R44" s="434">
        <f>+ｼ.ｺﾞﾑくず!$AA$29</f>
        <v>0</v>
      </c>
      <c r="S44" s="434">
        <f>+ｽ.金属くず!$AA$29</f>
        <v>1.2</v>
      </c>
      <c r="T44" s="434">
        <f>+ｾ.ｶﾞﾗｽ･ｺﾝｸﾘ･陶磁器くず!$AA$29</f>
        <v>70.599999999999994</v>
      </c>
      <c r="U44" s="434">
        <f>+ｿ.鉱さい!$AA$29</f>
        <v>0</v>
      </c>
      <c r="V44" s="434">
        <f>+ﾀ.がれき類!$AA$29</f>
        <v>53.6</v>
      </c>
      <c r="W44" s="434">
        <f>+ﾁ.動物のふん尿!$AA$29</f>
        <v>0</v>
      </c>
      <c r="X44" s="434">
        <f>+ﾂ.動物の死体!$AA$29</f>
        <v>0</v>
      </c>
      <c r="Y44" s="434">
        <f>+ﾃ.ばいじん!$AA$29</f>
        <v>0</v>
      </c>
      <c r="Z44" s="435">
        <f>+ﾄ.混合廃棄物その他!$AA$29</f>
        <v>11.6</v>
      </c>
      <c r="AA44" s="436">
        <f t="shared" si="4"/>
        <v>242.99999999999997</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295.10000000000002</v>
      </c>
      <c r="M47" s="443">
        <f>+ｷ.紙くず!$AL$27</f>
        <v>29.1</v>
      </c>
      <c r="N47" s="443">
        <f>+ｸ.木くず!$AL$27</f>
        <v>957.9</v>
      </c>
      <c r="O47" s="443">
        <f>+ｹ.繊維くず!$AL$27</f>
        <v>3.3</v>
      </c>
      <c r="P47" s="443">
        <f>+ｺ.動植物性残さ!$AL$27</f>
        <v>0</v>
      </c>
      <c r="Q47" s="443">
        <f>+ｻ.動物系固形不要物!$AL$27</f>
        <v>0</v>
      </c>
      <c r="R47" s="443">
        <f>+ｼ.ｺﾞﾑくず!$AL$27</f>
        <v>0</v>
      </c>
      <c r="S47" s="443">
        <f>+ｽ.金属くず!$AL$27</f>
        <v>31.3</v>
      </c>
      <c r="T47" s="443">
        <f>+ｾ.ｶﾞﾗｽ･ｺﾝｸﾘ･陶磁器くず!$AL$27</f>
        <v>352.9</v>
      </c>
      <c r="U47" s="443">
        <f>+ｿ.鉱さい!$AL$27</f>
        <v>0</v>
      </c>
      <c r="V47" s="443">
        <f>+ﾀ.がれき類!$AL$27</f>
        <v>1788.8999999999999</v>
      </c>
      <c r="W47" s="443">
        <f>+ﾁ.動物のふん尿!$AL$27</f>
        <v>0</v>
      </c>
      <c r="X47" s="443">
        <f>+ﾂ.動物の死体!$AL$27</f>
        <v>0</v>
      </c>
      <c r="Y47" s="443">
        <f>+ﾃ.ばいじん!$AL$27</f>
        <v>0</v>
      </c>
      <c r="Z47" s="444">
        <f>+ﾄ.混合廃棄物その他!$AL$27</f>
        <v>105.39999999999999</v>
      </c>
      <c r="AA47" s="445">
        <f t="shared" si="4"/>
        <v>3563.9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212.5</v>
      </c>
      <c r="M49" s="517">
        <f>+ｷ.紙くず!$AS$24</f>
        <v>25.6</v>
      </c>
      <c r="N49" s="517">
        <f>+ｸ.木くず!$AS$24</f>
        <v>938.8</v>
      </c>
      <c r="O49" s="517">
        <f>+ｹ.繊維くず!$AS$24</f>
        <v>2.5</v>
      </c>
      <c r="P49" s="517">
        <f>+ｺ.動植物性残さ!$AS$24</f>
        <v>0</v>
      </c>
      <c r="Q49" s="517">
        <f>+ｻ.動物系固形不要物!$AS$24</f>
        <v>0</v>
      </c>
      <c r="R49" s="517">
        <f>+ｼ.ｺﾞﾑくず!$AS$24</f>
        <v>0</v>
      </c>
      <c r="S49" s="517">
        <f>+ｽ.金属くず!$AS$24</f>
        <v>30.1</v>
      </c>
      <c r="T49" s="517">
        <f>+ｾ.ｶﾞﾗｽ･ｺﾝｸﾘ･陶磁器くず!$AS$24</f>
        <v>282.3</v>
      </c>
      <c r="U49" s="517">
        <f>+ｿ.鉱さい!$AS$24</f>
        <v>0</v>
      </c>
      <c r="V49" s="517">
        <f>+ﾀ.がれき類!$AS$24</f>
        <v>1735.3</v>
      </c>
      <c r="W49" s="517">
        <f>+ﾁ.動物のふん尿!$AS$24</f>
        <v>0</v>
      </c>
      <c r="X49" s="517">
        <f>+ﾂ.動物の死体!$AS$24</f>
        <v>0</v>
      </c>
      <c r="Y49" s="517">
        <f>+ﾃ.ばいじん!$AS$24</f>
        <v>0</v>
      </c>
      <c r="Z49" s="518">
        <f>+ﾄ.混合廃棄物その他!$AS$24</f>
        <v>93.8</v>
      </c>
      <c r="AA49" s="519">
        <f t="shared" si="4"/>
        <v>3320.8999999999996</v>
      </c>
    </row>
    <row r="50" spans="2:27" ht="20.45" customHeight="1">
      <c r="B50" s="182"/>
      <c r="C50" s="188"/>
      <c r="D50" s="505"/>
      <c r="E50" s="830" t="s">
        <v>449</v>
      </c>
      <c r="F50" s="831"/>
      <c r="G50" s="506"/>
      <c r="H50" s="506"/>
      <c r="I50" s="506"/>
      <c r="J50" s="506"/>
      <c r="K50" s="506"/>
      <c r="L50" s="449">
        <f>ｶ.廃ﾌﾟﾗ類!AU18</f>
        <v>28.1</v>
      </c>
      <c r="M50" s="506"/>
      <c r="N50" s="506"/>
      <c r="O50" s="506"/>
      <c r="P50" s="506"/>
      <c r="Q50" s="506"/>
      <c r="R50" s="506"/>
      <c r="S50" s="506"/>
      <c r="T50" s="506"/>
      <c r="U50" s="506"/>
      <c r="V50" s="506"/>
      <c r="W50" s="506"/>
      <c r="X50" s="506"/>
      <c r="Y50" s="506"/>
      <c r="Z50" s="528"/>
      <c r="AA50" s="450">
        <f t="shared" si="4"/>
        <v>28.1</v>
      </c>
    </row>
    <row r="51" spans="2:27" ht="20.45" customHeight="1">
      <c r="B51" s="182"/>
      <c r="C51" s="188"/>
      <c r="D51" s="505"/>
      <c r="E51" s="832" t="s">
        <v>450</v>
      </c>
      <c r="F51" s="799"/>
      <c r="G51" s="510"/>
      <c r="H51" s="510"/>
      <c r="I51" s="510"/>
      <c r="J51" s="510"/>
      <c r="K51" s="510"/>
      <c r="L51" s="449">
        <f>ｶ.廃ﾌﾟﾗ類!AU19</f>
        <v>3.3</v>
      </c>
      <c r="M51" s="510"/>
      <c r="N51" s="510"/>
      <c r="O51" s="510"/>
      <c r="P51" s="510"/>
      <c r="Q51" s="510"/>
      <c r="R51" s="510"/>
      <c r="S51" s="510"/>
      <c r="T51" s="510"/>
      <c r="U51" s="510"/>
      <c r="V51" s="510"/>
      <c r="W51" s="510"/>
      <c r="X51" s="510"/>
      <c r="Y51" s="510"/>
      <c r="Z51" s="528"/>
      <c r="AA51" s="450">
        <f t="shared" si="4"/>
        <v>3.3</v>
      </c>
    </row>
    <row r="52" spans="2:27" ht="20.45" customHeight="1">
      <c r="B52" s="182"/>
      <c r="C52" s="188"/>
      <c r="D52" s="505"/>
      <c r="E52" s="830" t="s">
        <v>451</v>
      </c>
      <c r="F52" s="831"/>
      <c r="G52" s="510"/>
      <c r="H52" s="510"/>
      <c r="I52" s="510"/>
      <c r="J52" s="510"/>
      <c r="K52" s="510"/>
      <c r="L52" s="449">
        <f>ｶ.廃ﾌﾟﾗ類!AU20</f>
        <v>47</v>
      </c>
      <c r="M52" s="510"/>
      <c r="N52" s="510"/>
      <c r="O52" s="510"/>
      <c r="P52" s="510"/>
      <c r="Q52" s="510"/>
      <c r="R52" s="510"/>
      <c r="S52" s="510"/>
      <c r="T52" s="510"/>
      <c r="U52" s="510"/>
      <c r="V52" s="510"/>
      <c r="W52" s="510"/>
      <c r="X52" s="510"/>
      <c r="Y52" s="510"/>
      <c r="Z52" s="528"/>
      <c r="AA52" s="450">
        <f t="shared" si="4"/>
        <v>47</v>
      </c>
    </row>
    <row r="53" spans="2:27" ht="20.45" customHeight="1">
      <c r="B53" s="182"/>
      <c r="C53" s="188"/>
      <c r="D53" s="233"/>
      <c r="E53" s="833" t="s">
        <v>452</v>
      </c>
      <c r="F53" s="834"/>
      <c r="G53" s="514"/>
      <c r="H53" s="514"/>
      <c r="I53" s="514"/>
      <c r="J53" s="514"/>
      <c r="K53" s="514"/>
      <c r="L53" s="520">
        <f>ｶ.廃ﾌﾟﾗ類!AU21</f>
        <v>134.1</v>
      </c>
      <c r="M53" s="514"/>
      <c r="N53" s="514"/>
      <c r="O53" s="514"/>
      <c r="P53" s="514"/>
      <c r="Q53" s="514"/>
      <c r="R53" s="514"/>
      <c r="S53" s="514"/>
      <c r="T53" s="514"/>
      <c r="U53" s="514"/>
      <c r="V53" s="514"/>
      <c r="W53" s="514"/>
      <c r="X53" s="514"/>
      <c r="Y53" s="514"/>
      <c r="Z53" s="529"/>
      <c r="AA53" s="521">
        <f t="shared" si="4"/>
        <v>134.1</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692.1</v>
      </c>
      <c r="M63" s="501">
        <f t="shared" si="10"/>
        <v>68.300000000000011</v>
      </c>
      <c r="N63" s="501">
        <f t="shared" si="10"/>
        <v>2127.1</v>
      </c>
      <c r="O63" s="501">
        <f t="shared" si="10"/>
        <v>7.8</v>
      </c>
      <c r="P63" s="501">
        <f t="shared" si="10"/>
        <v>0</v>
      </c>
      <c r="Q63" s="501">
        <f t="shared" si="10"/>
        <v>0</v>
      </c>
      <c r="R63" s="501">
        <f t="shared" si="10"/>
        <v>0</v>
      </c>
      <c r="S63" s="501">
        <f t="shared" si="10"/>
        <v>69.599999999999994</v>
      </c>
      <c r="T63" s="501">
        <f t="shared" si="10"/>
        <v>795.4</v>
      </c>
      <c r="U63" s="501">
        <f t="shared" si="10"/>
        <v>0</v>
      </c>
      <c r="V63" s="501">
        <f t="shared" si="10"/>
        <v>3498</v>
      </c>
      <c r="W63" s="501">
        <f t="shared" si="10"/>
        <v>0</v>
      </c>
      <c r="X63" s="501">
        <f t="shared" si="10"/>
        <v>0</v>
      </c>
      <c r="Y63" s="501">
        <f t="shared" si="10"/>
        <v>0</v>
      </c>
      <c r="Z63" s="501">
        <f t="shared" si="10"/>
        <v>233.39999999999998</v>
      </c>
      <c r="AA63" s="502">
        <f>+AA9+AA19+AA20</f>
        <v>7491.7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  月  19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神奈川県横浜市西区高島1-1-2
横浜三井ビルディング27階</v>
      </c>
      <c r="K16" s="896"/>
      <c r="L16" s="897"/>
      <c r="M16" s="897"/>
      <c r="N16" s="897"/>
      <c r="O16" s="898"/>
    </row>
    <row r="17" spans="1:48" ht="26.25" customHeight="1">
      <c r="C17" s="248"/>
      <c r="D17" s="249"/>
      <c r="E17" s="249"/>
      <c r="F17" s="249"/>
      <c r="G17" s="249"/>
      <c r="H17" s="253" t="s">
        <v>7</v>
      </c>
      <c r="I17" s="253"/>
      <c r="J17" s="896" t="str">
        <f>+表紙!J40</f>
        <v>三井ホーム株式会社　神奈川支社
神奈川建設事業部長　荒木　久司</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045-605-3140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三井ホーム株式会社　神奈川支社　神奈川建設事業部</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2704</v>
      </c>
      <c r="N25" s="882"/>
      <c r="O25" s="883"/>
    </row>
    <row r="26" spans="1:48" ht="18" customHeight="1">
      <c r="C26" s="862" t="s">
        <v>11</v>
      </c>
      <c r="D26" s="863"/>
      <c r="E26" s="864"/>
      <c r="F26" s="856" t="str">
        <f>+表紙!F49</f>
        <v>神奈川県横浜市西区高島1-1-2横浜三井ビルディング27階</v>
      </c>
      <c r="G26" s="857"/>
      <c r="H26" s="857"/>
      <c r="I26" s="857"/>
      <c r="J26" s="857"/>
      <c r="K26" s="857"/>
      <c r="L26" s="139" t="s">
        <v>172</v>
      </c>
      <c r="M26" s="258"/>
      <c r="N26" s="860" t="str">
        <f>IF(+表紙!N49="","",+表紙!N49)</f>
        <v>045-226-2434</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木造建築工事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t="str">
        <f>+表紙!L54</f>
        <v>非公表</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330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3927.7999999999997</v>
      </c>
      <c r="I40" s="292" t="s">
        <v>4</v>
      </c>
      <c r="J40" s="623" t="s">
        <v>324</v>
      </c>
      <c r="K40" s="624"/>
      <c r="L40" s="625"/>
      <c r="M40" s="841">
        <f>+表紙!M63</f>
        <v>3927.7999999999997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3658.2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zoomScaleNormal="100" workbookViewId="0">
      <selection activeCell="AU22" sqref="AU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295.10000000000002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28.1</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3.3</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47</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134.1</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397</v>
      </c>
      <c r="E24" s="684"/>
      <c r="F24" s="684"/>
      <c r="G24" s="211" t="s">
        <v>198</v>
      </c>
      <c r="H24" s="673">
        <f>+F12</f>
        <v>295.10000000000002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212.5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295.10000000000002</v>
      </c>
      <c r="Q27" s="733"/>
      <c r="R27" s="733"/>
      <c r="S27" s="733"/>
      <c r="T27" s="54" t="s">
        <v>38</v>
      </c>
      <c r="U27" s="74"/>
      <c r="V27" s="74"/>
      <c r="Y27" s="72" t="s">
        <v>39</v>
      </c>
      <c r="Z27" s="75"/>
      <c r="AH27" s="63"/>
      <c r="AI27" s="63"/>
      <c r="AJ27" s="63"/>
      <c r="AK27" s="63"/>
      <c r="AL27" s="703">
        <f>+AH18+P27</f>
        <v>295.10000000000002</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212.5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397</v>
      </c>
      <c r="E29" s="684"/>
      <c r="F29" s="684"/>
      <c r="G29" s="211" t="s">
        <v>198</v>
      </c>
      <c r="H29" s="673">
        <f>+AL27</f>
        <v>295.10000000000002</v>
      </c>
      <c r="I29" s="674"/>
      <c r="J29" s="211" t="s">
        <v>198</v>
      </c>
      <c r="M29" s="682"/>
      <c r="P29" s="66"/>
      <c r="Q29" s="158"/>
      <c r="R29" s="61" t="s">
        <v>183</v>
      </c>
      <c r="S29" s="728" t="s">
        <v>33</v>
      </c>
      <c r="T29" s="731"/>
      <c r="U29" s="731"/>
      <c r="V29" s="732"/>
      <c r="W29" s="58"/>
      <c r="X29" s="76"/>
      <c r="Y29" s="688" t="s">
        <v>258</v>
      </c>
      <c r="Z29" s="689"/>
      <c r="AA29" s="729">
        <v>82.6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295.10000000000002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270</v>
      </c>
      <c r="E31" s="684"/>
      <c r="F31" s="684"/>
      <c r="G31" s="211" t="s">
        <v>198</v>
      </c>
      <c r="H31" s="673">
        <f>+AS24</f>
        <v>212.5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72.009488309047782</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15.926804473059978</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29.1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39.200000000000003</v>
      </c>
      <c r="E24" s="684"/>
      <c r="F24" s="684"/>
      <c r="G24" s="211" t="s">
        <v>198</v>
      </c>
      <c r="H24" s="673">
        <f>+F12</f>
        <v>29.1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29.1</v>
      </c>
      <c r="Q27" s="733"/>
      <c r="R27" s="733"/>
      <c r="S27" s="733"/>
      <c r="T27" s="54" t="s">
        <v>38</v>
      </c>
      <c r="U27" s="74"/>
      <c r="V27" s="74"/>
      <c r="Y27" s="72" t="s">
        <v>39</v>
      </c>
      <c r="Z27" s="75"/>
      <c r="AH27" s="63"/>
      <c r="AI27" s="63"/>
      <c r="AJ27" s="63"/>
      <c r="AK27" s="63"/>
      <c r="AL27" s="703">
        <f>+AH18+P27</f>
        <v>29.1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39.200000000000003</v>
      </c>
      <c r="E29" s="684"/>
      <c r="F29" s="684"/>
      <c r="G29" s="211" t="s">
        <v>198</v>
      </c>
      <c r="H29" s="673">
        <f>+AL27</f>
        <v>29.1</v>
      </c>
      <c r="I29" s="674"/>
      <c r="J29" s="211" t="s">
        <v>198</v>
      </c>
      <c r="M29" s="682"/>
      <c r="P29" s="66"/>
      <c r="Q29" s="158"/>
      <c r="R29" s="61" t="s">
        <v>183</v>
      </c>
      <c r="S29" s="728" t="s">
        <v>33</v>
      </c>
      <c r="T29" s="731"/>
      <c r="U29" s="731"/>
      <c r="V29" s="732"/>
      <c r="W29" s="58"/>
      <c r="X29" s="76"/>
      <c r="Y29" s="688" t="s">
        <v>258</v>
      </c>
      <c r="Z29" s="689"/>
      <c r="AA29" s="729">
        <v>3.5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29.1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35.6</v>
      </c>
      <c r="E31" s="684"/>
      <c r="F31" s="684"/>
      <c r="G31" s="211" t="s">
        <v>198</v>
      </c>
      <c r="H31" s="673">
        <f>+AS24</f>
        <v>25.6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D1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三井ホーム株式会社　神奈川支社　神奈川建設事業部</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957.9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1169.2</v>
      </c>
      <c r="E24" s="684"/>
      <c r="F24" s="684"/>
      <c r="G24" s="211" t="s">
        <v>198</v>
      </c>
      <c r="H24" s="673">
        <f>+F12</f>
        <v>957.9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938.8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957.9</v>
      </c>
      <c r="Q27" s="733"/>
      <c r="R27" s="733"/>
      <c r="S27" s="733"/>
      <c r="T27" s="54" t="s">
        <v>38</v>
      </c>
      <c r="U27" s="74"/>
      <c r="V27" s="74"/>
      <c r="Y27" s="72" t="s">
        <v>39</v>
      </c>
      <c r="Z27" s="75"/>
      <c r="AH27" s="63"/>
      <c r="AI27" s="63"/>
      <c r="AJ27" s="63"/>
      <c r="AK27" s="63"/>
      <c r="AL27" s="703">
        <f>+AH18+P27</f>
        <v>957.9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938.8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1169.2</v>
      </c>
      <c r="E29" s="684"/>
      <c r="F29" s="684"/>
      <c r="G29" s="211" t="s">
        <v>198</v>
      </c>
      <c r="H29" s="673">
        <f>+AL27</f>
        <v>957.9</v>
      </c>
      <c r="I29" s="674"/>
      <c r="J29" s="211" t="s">
        <v>198</v>
      </c>
      <c r="M29" s="682"/>
      <c r="P29" s="66"/>
      <c r="Q29" s="158"/>
      <c r="R29" s="61" t="s">
        <v>183</v>
      </c>
      <c r="S29" s="728" t="s">
        <v>33</v>
      </c>
      <c r="T29" s="731"/>
      <c r="U29" s="731"/>
      <c r="V29" s="732"/>
      <c r="W29" s="58"/>
      <c r="X29" s="76"/>
      <c r="Y29" s="688" t="s">
        <v>258</v>
      </c>
      <c r="Z29" s="689"/>
      <c r="AA29" s="729">
        <v>19.100000000000001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957.9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1134.0999999999999</v>
      </c>
      <c r="E31" s="684"/>
      <c r="F31" s="684"/>
      <c r="G31" s="211" t="s">
        <v>198</v>
      </c>
      <c r="H31" s="673">
        <f>+AS24</f>
        <v>938.8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2025-06-19T10:04:18Z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