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25320" yWindow="-120" windowWidth="25440" windowHeight="152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O12" i="94" s="1"/>
  <c r="AK27" i="82"/>
  <c r="X32" i="94"/>
  <c r="X31" i="94" s="1"/>
  <c r="X26" i="94" s="1"/>
  <c r="X18" i="82"/>
  <c r="O16" i="83"/>
  <c r="Y50" i="94" s="1"/>
  <c r="X21" i="83"/>
  <c r="AK27" i="83"/>
  <c r="O16" i="94"/>
  <c r="O9" i="94"/>
  <c r="O55" i="94" s="1"/>
  <c r="O14" i="94"/>
  <c r="H27" i="94"/>
  <c r="X27" i="94"/>
  <c r="X21" i="78"/>
  <c r="O16" i="79"/>
  <c r="R50" i="94" s="1"/>
  <c r="X21" i="89"/>
  <c r="F12" i="83"/>
  <c r="O18"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O13" i="94"/>
  <c r="O15" i="94"/>
  <c r="O17" i="94"/>
  <c r="O10"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<sst xmlns="http://schemas.openxmlformats.org/spreadsheetml/2006/main" count="3174" uniqueCount="463">
  <si>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</si>
  <si>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</si>
  <si>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</si>
  <si>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</si>
  <si>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</si>
  <si>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</si>
  <si>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</si>
  <si>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</si>
  <si>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</si>
  <si>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</si>
  <si>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</si>
  <si>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</si>
  <si>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</si>
  <si>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</si>
  <si>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</si>
  <si>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</si>
  <si>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</si>
  <si>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</si>
  <si>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</si>
  <si>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</si>
  <si>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</si>
  <si>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</si>
  <si>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</si>
  <si>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</si>
  <si>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</si>
  <si>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</si>
  <si>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</si>
  <si>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</si>
  <si>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</si>
  <si>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</si>
  <si>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</si>
  <si>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</si>
  <si>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</si>
  <si>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</si>
  <si>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</si>
  <si>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</si>
  <si>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</si>
  <si>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</si>
  <si>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</si>
  <si>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</si>
  <si>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</si>
  <si>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</si>
  <si>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</si>
  <si>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</si>
  <si>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</si>
  <si>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</si>
  <si>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</si>
  <si>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</si>
  <si>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</si>
  <si>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</si>
  <si>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</si>
  <si>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</si>
  <si>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</si>
  <si>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</si>
  <si>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</si>
  <si>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</si>
  <si>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</si>
  <si>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</si>
  <si>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</si>
  <si>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</si>
  <si>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</si>
  <si>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</si>
  <si>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</si>
  <si>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</si>
  <si>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</si>
  <si>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</si>
  <si>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</si>
  <si>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</si>
  <si>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</si>
  <si>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</si>
  <si>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</si>
  <si>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</si>
  <si>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</si>
  <si>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</si>
  <si>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</si>
  <si>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</si>
  <si>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</si>
  <si>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</si>
  <si>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</si>
  <si>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</si>
  <si>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</si>
  <si>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</si>
  <si>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</si>
  <si>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</si>
  <si>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</si>
  <si>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</si>
  <si>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</si>
  <si>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</si>
  <si>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</si>
  <si>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</si>
  <si>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</si>
  <si>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</si>
  <si>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</si>
  <si>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</si>
  <si>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</si>
  <si>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</si>
  <si>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</si>
  <si>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</si>
  <si>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</si>
  <si>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</si>
  <si>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</si>
  <si>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</si>
  <si>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</si>
  <si>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</si>
  <si>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</si>
  <si>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</si>
  <si>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</si>
  <si>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</si>
  <si>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</si>
  <si>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</si>
  <si>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</si>
  <si>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</si>
  <si>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</si>
  <si>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</si>
  <si>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</si>
  <si>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</si>
  <si>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</si>
  <si>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</si>
  <si>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</si>
  <si>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</si>
  <si>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</si>
  <si>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</si>
  <si>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</si>
  <si>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</si>
  <si>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</si>
  <si>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</si>
  <si>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</si>
  <si>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</si>
  <si>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</si>
  <si>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</si>
  <si>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</si>
  <si>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</si>
  <si>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</si>
  <si>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</si>
  <si>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</si>
  <si>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</si>
  <si>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</si>
  <si>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</si>
  <si>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</si>
  <si>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</si>
  <si>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</si>
  <si>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</si>
  <si>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</si>
  <si>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</si>
  <si>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</si>
  <si>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</si>
  <si>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</si>
  <si>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</si>
  <si>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</si>
  <si>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</si>
  <si>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</si>
  <si>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</si>
  <si>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</si>
  <si>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</si>
  <si>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</si>
  <si>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</si>
  <si>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</si>
  <si>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</si>
  <si>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</si>
  <si>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</si>
  <si>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</si>
  <si>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</si>
  <si>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</si>
  <si>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</si>
  <si>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</si>
  <si>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</si>
  <si>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</si>
  <si>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</si>
  <si>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</si>
  <si>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</si>
  <si>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</si>
  <si>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</si>
  <si>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</si>
  <si>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</si>
  <si>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</si>
  <si>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</si>
  <si>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</si>
  <si>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</si>
  <si>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</si>
  <si>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</si>
  <si>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</si>
  <si>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</si>
  <si>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</si>
  <si>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</si>
  <si>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</si>
  <si>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</si>
  <si>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</si>
  <si>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</si>
  <si>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</si>
  <si>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</si>
  <si>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</si>
  <si>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</si>
  <si>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</si>
  <si>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</si>
  <si>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</si>
  <si>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</si>
  <si>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</si>
  <si>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</si>
  <si>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</si>
  <si>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</si>
  <si>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</si>
  <si>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</si>
  <si>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</si>
  <si>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</si>
  <si>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</si>
  <si>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</si>
  <si>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</si>
  <si>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</si>
  <si>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</si>
  <si>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</si>
  <si>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</si>
  <si>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</si>
  <si>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</si>
  <si>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</si>
  <si>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</si>
  <si>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</si>
  <si>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</si>
  <si>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</si>
  <si>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</si>
  <si>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</si>
  <si>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</si>
  <si>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</si>
  <si>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</si>
  <si>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</si>
  <si>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</si>
  <si>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</si>
  <si>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</si>
  <si>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</si>
  <si>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</si>
  <si>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</si>
  <si>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</si>
  <si>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</si>
  <si>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</si>
  <si>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</si>
  <si>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</si>
  <si>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</si>
  <si>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</si>
  <si>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</si>
  <si>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</si>
  <si>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</si>
  <si>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</si>
  <si>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</si>
  <si>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</si>
  <si>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</si>
  <si>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</si>
  <si>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</si>
  <si>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</si>
  <si>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</si>
  <si>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</si>
  <si>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</si>
  <si>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</si>
  <si>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</si>
  <si>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</si>
  <si>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</si>
  <si>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</si>
  <si>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</si>
  <si>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</si>
  <si>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</si>
  <si>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</si>
  <si>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</si>
  <si>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</si>
  <si>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</si>
  <si>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</si>
  <si>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</si>
  <si>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</si>
  <si>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</si>
  <si>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</si>
  <si>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</si>
  <si>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</si>
  <si>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</si>
  <si>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</si>
  <si>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</si>
  <si>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</si>
  <si>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</si>
  <si>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</si>
  <si>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</si>
  <si>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</si>
  <si>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</si>
  <si>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</si>
  <si>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</si>
  <si>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</si>
  <si>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</si>
  <si>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</si>
  <si>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</si>
  <si>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</si>
  <si>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</si>
  <si>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</si>
  <si>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</si>
  <si>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</si>
  <si>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</si>
  <si>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</si>
  <si>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</si>
  <si>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</si>
  <si>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</si>
  <si>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</si>
  <si>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</si>
  <si>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</si>
  <si>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</si>
  <si>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</si>
  <si>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</si>
  <si>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</si>
  <si>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</si>
  <si>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</si>
  <si>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</si>
  <si>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</si>
  <si>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</si>
  <si>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</si>
  <si>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</si>
  <si>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</si>
  <si>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</si>
  <si>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</si>
  <si>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</si>
  <si>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</si>
  <si>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</si>
  <si>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</si>
  <si>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</si>
  <si>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</si>
  <si>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</si>
  <si>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</si>
  <si>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</si>
  <si>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</si>
  <si>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</si>
  <si>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</si>
  <si>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</si>
  <si>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</si>
  <si>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</si>
  <si>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</si>
  <si>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</si>
  <si>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</si>
  <si>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</si>
  <si>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</si>
  <si>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</si>
  <si>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</si>
  <si>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</si>
  <si>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</si>
  <si>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</si>
  <si>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</si>
  <si>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</si>
  <si>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</si>
  <si>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</si>
  <si>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</si>
  <si>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</si>
  <si>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</si>
  <si>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</si>
  <si>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</si>
  <si>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</si>
  <si>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</si>
  <si>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</si>
  <si>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</si>
  <si>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</si>
  <si>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</si>
  <si>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</si>
  <si>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</si>
  <si>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</si>
  <si>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</si>
  <si>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</si>
  <si>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</si>
  <si>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</si>
  <si>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</si>
  <si>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</si>
  <si>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</si>
  <si>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</si>
  <si>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</si>
  <si>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</si>
  <si>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</si>
  <si>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</si>
  <si>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</si>
  <si>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</si>
  <si>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</si>
  <si>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</si>
  <si>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</si>
  <si>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</si>
  <si>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</si>
  <si>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</si>
  <si>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</si>
  <si>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</si>
  <si>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</si>
  <si>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</si>
  <si>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</si>
  <si>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</si>
  <si>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</si>
  <si>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</si>
  <si>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</si>
  <si>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</si>
  <si>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</si>
  <si>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</si>
  <si>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</si>
  <si>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</si>
  <si>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</si>
  <si>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</si>
  <si>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</si>
  <si>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</si>
  <si>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</si>
  <si>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</si>
  <si>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</si>
  <si>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</si>
  <si>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</si>
  <si>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</si>
  <si>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</si>
  <si>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</si>
  <si>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</si>
  <si>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</si>
  <si>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</si>
  <si>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</si>
  <si>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</si>
  <si>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</si>
  <si>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</si>
  <si>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</si>
  <si>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</si>
  <si>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</si>
  <si>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</si>
  <si>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</si>
  <si>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</si>
  <si>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</si>
  <si>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</si>
  <si>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</si>
  <si>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</si>
  <si>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</si>
  <si>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</si>
  <si>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</si>
  <si>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</si>
  <si>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</si>
  <si>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</si>
  <si>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</si>
  <si>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</si>
  <si>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</si>
  <si>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</si>
  <si>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</si>
  <si>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</si>
  <si>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</si>
  <si>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</si>
  <si>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</si>
  <si>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</si>
  <si>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</si>
  <si>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</si>
  <si>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</si>
  <si>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</si>
  <si>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</si>
  <si>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</si>
  <si>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</si>
  <si>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</si>
  <si>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</si>
  <si>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</si>
  <si>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</si>
  <si>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</si>
  <si>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</si>
  <si>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別紙管理体制図の通り</t>
    <phoneticPr fontId="3"/>
  </si>
  <si>
    <t>1)廃プラスチック類・・・選別・圧縮・溶解・破砕→再生利用・埋立
2)紙くず・・・選別・圧縮・梱包・減溶固化→再生利用・埋立
3)木くず・・・選別・破砕・減溶固化→再生利用
4)繊維くず・・・選別・圧縮・梱包・切断・破砕・減溶固化→再生利用・埋立
5)金属くず・・・選別・破砕・切断・圧縮→再生利用・埋立
6)ガラス陶磁器くず・・・選別・破砕→再生利用・埋立
7)石膏ボード・・・切断・破砕→再生利用・埋立
8)がれき類・・・破砕→再生利用・埋立
9)混合廃棄物その他・・・破砕・切断・圧縮・選別・分離・圧縮梱包→再生利用・埋立</t>
    <phoneticPr fontId="3"/>
  </si>
  <si>
    <t>①構造材のプレカット化を更に拡大し、組成調査・木拾い積算基準を改定させることにより、
現場での排出量を抑制した。
②回収材の定期調査により搬入量の適正化を図った。
③ダンボール等専ら物取引において、搬出・保管・回収時のルール徹底により廃棄物量削減
を実施した。</t>
    <phoneticPr fontId="3"/>
  </si>
  <si>
    <t>１）ＯＳプレカットを継続して実施する事により木材投入量を削減し、結果として現場排出量を抑制する。
２）部資材ロット単位や拾い基準の見直しによる排出量の削減を推進する。
３）造作材プレカット・省梱包化・養生材の再利用の検討をし、実施する事で現場排出量を抑制する。
４）現場分別の徹底策を実施し、現場排出量の体積を減量化する事で現場排出量を抑制する。</t>
    <phoneticPr fontId="3"/>
  </si>
  <si>
    <t>1）新築系産業廃棄物は、以下の品目ごとに分別・排出するよう、指導・徹底を行った。＜袋詰め排出＞①廃石膏ボード②廃プラスチック類③木くず④紙くず⑤金属くず⑥その他（ガラス陶磁器くず、コンクリートがら他）＜束ねて排出＞⑦長尺材（ランバー等）⑧ダンボール2）解体系産業廃棄物は、建設リサイクル法の定める手順の遵守、分別排出の推進を指導した。</t>
  </si>
  <si>
    <t>１）新築系産業廃棄物は、原則以下の品目ごとに分別し排出する。＜袋詰め排出＞①廃石膏ボード②廃プラスチック類③木くず④紙くず⑤金属くず⑥その他（ガラス陶磁器くず、コンクリートガラ他）＜束ねて排出＞⑦長尺材（ランバー等はカットのうえ束ねる）⑧段ボール
２）解体系産業廃棄物は建設リサイクル法の定める手順を遵守し、分別解体を行う。また、特定品目（木くず、コンクリート）の再資源化施設への処理委託を行う。</t>
    <phoneticPr fontId="3"/>
  </si>
  <si>
    <t>045-226-2434</t>
  </si>
  <si>
    <t>令和  7  年  6  月  10  日</t>
    <phoneticPr fontId="3"/>
  </si>
  <si>
    <t>神奈川県横浜市西区高島1-1-2
横浜三井ビルディング27階</t>
    <phoneticPr fontId="3"/>
  </si>
  <si>
    <t>三井ホーム株式会社　神奈川支社
神奈川建設事業部長　荒木　久司</t>
    <phoneticPr fontId="3"/>
  </si>
  <si>
    <t>三井ホーム株式会社　神奈川支社　神奈川建設事業部</t>
    <phoneticPr fontId="3"/>
  </si>
  <si>
    <t>神奈川県横浜市西区高島1-1-2横浜三井ビルディング27階</t>
    <phoneticPr fontId="3"/>
  </si>
  <si>
    <t>045-605-3140</t>
    <phoneticPr fontId="3"/>
  </si>
  <si>
    <t>横浜市長</t>
    <phoneticPr fontId="3"/>
  </si>
  <si>
    <t>Ｄ－建設業</t>
    <phoneticPr fontId="3"/>
  </si>
  <si>
    <t>木造建築工事</t>
    <phoneticPr fontId="3"/>
  </si>
  <si>
    <t>非公表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</si>
</sst>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zoomScaleNormal="115" zoomScaleSheetLayoutView="100" workbookViewId="0">
      <selection activeCell="C27" sqref="C27"/>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453</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459</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454</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455</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458</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456</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2704</v>
      </c>
      <c r="Q49" s="726"/>
      <c r="R49" s="726"/>
      <c r="S49" s="726"/>
      <c r="T49" s="726"/>
      <c r="U49" s="727"/>
    </row>
    <row r="50" spans="3:54" ht="26.25" customHeight="1" x14ac:dyDescent="0.15">
      <c r="C50" s="697" t="s">
        <v>11</v>
      </c>
      <c r="D50" s="698"/>
      <c r="E50" s="699"/>
      <c r="F50" s="708" t="s">
        <v>457</v>
      </c>
      <c r="G50" s="709"/>
      <c r="H50" s="709"/>
      <c r="I50" s="709"/>
      <c r="J50" s="709"/>
      <c r="K50" s="709"/>
      <c r="L50" s="709"/>
      <c r="M50" s="709"/>
      <c r="N50" s="592" t="s">
        <v>172</v>
      </c>
      <c r="O50" s="595"/>
      <c r="P50" s="596"/>
      <c r="Q50" s="712" t="s">
        <v>452</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460</v>
      </c>
      <c r="G54" s="793"/>
      <c r="H54" s="793"/>
      <c r="I54" s="793"/>
      <c r="J54" s="793"/>
      <c r="K54" s="793"/>
      <c r="L54" s="38" t="s">
        <v>48</v>
      </c>
      <c r="M54" s="38"/>
      <c r="N54" s="797" t="s">
        <v>461</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t="s">
        <v>462</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330</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447</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446</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3563.9</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448</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8</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3383</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449</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450</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451</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3563.9</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3320.8999999999996</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3383</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3156.5</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B13"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2.5</v>
      </c>
      <c r="P27" s="881"/>
      <c r="Q27" s="881"/>
      <c r="R27" s="881"/>
      <c r="S27" s="59" t="s">
        <v>38</v>
      </c>
      <c r="T27" s="80"/>
      <c r="U27" s="80"/>
      <c r="X27" s="78" t="s">
        <v>39</v>
      </c>
      <c r="Y27" s="81"/>
      <c r="AG27" s="68"/>
      <c r="AH27" s="68"/>
      <c r="AI27" s="68"/>
      <c r="AJ27" s="68"/>
      <c r="AK27" s="831">
        <f>+AG18+O27</f>
        <v>2.5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3.3</v>
      </c>
      <c r="G29" s="837"/>
      <c r="H29" s="234" t="s">
        <v>198</v>
      </c>
      <c r="L29" s="845"/>
      <c r="O29" s="71"/>
      <c r="P29" s="163"/>
      <c r="Q29" s="66" t="s">
        <v>183</v>
      </c>
      <c r="R29" s="842" t="s">
        <v>33</v>
      </c>
      <c r="S29" s="884"/>
      <c r="T29" s="884"/>
      <c r="U29" s="885"/>
      <c r="V29" s="63"/>
      <c r="W29" s="82"/>
      <c r="X29" s="889" t="s">
        <v>315</v>
      </c>
      <c r="Y29" s="890"/>
      <c r="Z29" s="833">
        <v>0.5</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B10"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30.5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31.3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28.5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30.5</v>
      </c>
      <c r="P27" s="881"/>
      <c r="Q27" s="881"/>
      <c r="R27" s="881"/>
      <c r="S27" s="59" t="s">
        <v>38</v>
      </c>
      <c r="T27" s="80"/>
      <c r="U27" s="80"/>
      <c r="X27" s="78" t="s">
        <v>39</v>
      </c>
      <c r="Y27" s="81"/>
      <c r="AG27" s="68"/>
      <c r="AH27" s="68"/>
      <c r="AI27" s="68"/>
      <c r="AJ27" s="68"/>
      <c r="AK27" s="831">
        <f>+AG18+O27</f>
        <v>30.5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28.5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31.3</v>
      </c>
      <c r="G29" s="837"/>
      <c r="H29" s="234" t="s">
        <v>198</v>
      </c>
      <c r="L29" s="845"/>
      <c r="O29" s="71"/>
      <c r="P29" s="163"/>
      <c r="Q29" s="66" t="s">
        <v>183</v>
      </c>
      <c r="R29" s="842" t="s">
        <v>33</v>
      </c>
      <c r="S29" s="884"/>
      <c r="T29" s="884"/>
      <c r="U29" s="885"/>
      <c r="V29" s="63"/>
      <c r="W29" s="82"/>
      <c r="X29" s="889" t="s">
        <v>315</v>
      </c>
      <c r="Y29" s="890"/>
      <c r="Z29" s="833">
        <v>2</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30.5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30.1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B13"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335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352.9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270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335</v>
      </c>
      <c r="P27" s="881"/>
      <c r="Q27" s="881"/>
      <c r="R27" s="881"/>
      <c r="S27" s="59" t="s">
        <v>38</v>
      </c>
      <c r="T27" s="80"/>
      <c r="U27" s="80"/>
      <c r="X27" s="78" t="s">
        <v>39</v>
      </c>
      <c r="Y27" s="81"/>
      <c r="AG27" s="68"/>
      <c r="AH27" s="68"/>
      <c r="AI27" s="68"/>
      <c r="AJ27" s="68"/>
      <c r="AK27" s="831">
        <f>+AG18+O27</f>
        <v>335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270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352.9</v>
      </c>
      <c r="G29" s="837"/>
      <c r="H29" s="234" t="s">
        <v>198</v>
      </c>
      <c r="L29" s="845"/>
      <c r="O29" s="71"/>
      <c r="P29" s="163"/>
      <c r="Q29" s="66" t="s">
        <v>183</v>
      </c>
      <c r="R29" s="842" t="s">
        <v>33</v>
      </c>
      <c r="S29" s="884"/>
      <c r="T29" s="884"/>
      <c r="U29" s="885"/>
      <c r="V29" s="63"/>
      <c r="W29" s="82"/>
      <c r="X29" s="889" t="s">
        <v>315</v>
      </c>
      <c r="Y29" s="890"/>
      <c r="Z29" s="833">
        <v>65</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335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282.3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B13"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1700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1788.8999999999999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1650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1700</v>
      </c>
      <c r="P27" s="881"/>
      <c r="Q27" s="881"/>
      <c r="R27" s="881"/>
      <c r="S27" s="59" t="s">
        <v>38</v>
      </c>
      <c r="T27" s="80"/>
      <c r="U27" s="80"/>
      <c r="X27" s="78" t="s">
        <v>39</v>
      </c>
      <c r="Y27" s="81"/>
      <c r="AG27" s="68"/>
      <c r="AH27" s="68"/>
      <c r="AI27" s="68"/>
      <c r="AJ27" s="68"/>
      <c r="AK27" s="831">
        <f>+AG18+O27</f>
        <v>1700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1650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1788.8999999999999</v>
      </c>
      <c r="G29" s="837"/>
      <c r="H29" s="234" t="s">
        <v>198</v>
      </c>
      <c r="L29" s="845"/>
      <c r="O29" s="71"/>
      <c r="P29" s="163"/>
      <c r="Q29" s="66" t="s">
        <v>183</v>
      </c>
      <c r="R29" s="842" t="s">
        <v>33</v>
      </c>
      <c r="S29" s="884"/>
      <c r="T29" s="884"/>
      <c r="U29" s="885"/>
      <c r="V29" s="63"/>
      <c r="W29" s="82"/>
      <c r="X29" s="889" t="s">
        <v>315</v>
      </c>
      <c r="Y29" s="890"/>
      <c r="Z29" s="833">
        <v>50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1700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1735.3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三井ホーム株式会社　神奈川支社　神奈川建設事業部</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B13"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105.39999999999999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90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100</v>
      </c>
      <c r="P27" s="881"/>
      <c r="Q27" s="881"/>
      <c r="R27" s="881"/>
      <c r="S27" s="59" t="s">
        <v>38</v>
      </c>
      <c r="T27" s="80"/>
      <c r="U27" s="80"/>
      <c r="X27" s="78" t="s">
        <v>39</v>
      </c>
      <c r="Y27" s="81"/>
      <c r="AG27" s="68"/>
      <c r="AH27" s="68"/>
      <c r="AI27" s="68"/>
      <c r="AJ27" s="68"/>
      <c r="AK27" s="831">
        <f>+AG18+O27</f>
        <v>100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90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105.39999999999999</v>
      </c>
      <c r="G29" s="837"/>
      <c r="H29" s="234" t="s">
        <v>198</v>
      </c>
      <c r="L29" s="845"/>
      <c r="O29" s="71"/>
      <c r="P29" s="163"/>
      <c r="Q29" s="66" t="s">
        <v>183</v>
      </c>
      <c r="R29" s="842" t="s">
        <v>33</v>
      </c>
      <c r="S29" s="884"/>
      <c r="T29" s="884"/>
      <c r="U29" s="885"/>
      <c r="V29" s="63"/>
      <c r="W29" s="82"/>
      <c r="X29" s="889" t="s">
        <v>315</v>
      </c>
      <c r="Y29" s="890"/>
      <c r="Z29" s="833">
        <v>10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93.8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三井ホーム株式会社　神奈川支社　神奈川建設事業部</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295.10000000000002</v>
      </c>
      <c r="M9" s="507">
        <f>IF(OR(ｷ.紙くず!F24&gt;0,ｷ.紙くず!F24&lt;0),ｷ.紙くず!F24,IF(M$19&gt;0,"0",0))</f>
        <v>29.1</v>
      </c>
      <c r="N9" s="507">
        <f>IF(OR(ｸ.木くず!F24&gt;0,ｸ.木くず!F24&lt;0),ｸ.木くず!F24,IF(N$19&gt;0,"0",0))</f>
        <v>957.9</v>
      </c>
      <c r="O9" s="507">
        <f>IF(OR(ｹ.繊維くず!F24&gt;0,ｹ.繊維くず!F24&lt;0),ｹ.繊維くず!F24,IF(O$19&gt;0,"0",0))</f>
        <v>3.3</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31.3</v>
      </c>
      <c r="T9" s="507">
        <f>IF(OR(ｾ.ｶﾞﾗｽ･ｺﾝｸﾘ･陶磁器くず!F24&gt;0,ｾ.ｶﾞﾗｽ･ｺﾝｸﾘ･陶磁器くず!F24&lt;0),ｾ.ｶﾞﾗｽ･ｺﾝｸﾘ･陶磁器くず!F24,IF(T$19&gt;0,"0",0))</f>
        <v>352.9</v>
      </c>
      <c r="U9" s="507">
        <f>IF(OR(ｿ.鉱さい!F24&gt;0,ｿ.鉱さい!F24&lt;0),ｿ.鉱さい!F24,IF(U$19&gt;0,"0",0))</f>
        <v>0</v>
      </c>
      <c r="V9" s="507">
        <f>IF(OR(ﾀ.がれき類!F24&gt;0,ﾀ.がれき類!F24&lt;0),ﾀ.がれき類!F24,IF(V$19&gt;0,"0",0))</f>
        <v>1788.8999999999999</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105.39999999999999</v>
      </c>
      <c r="AA9" s="509">
        <f>IF(SUM(G9:Z9)&gt;0,SUM(G9:Z9),IF(AA$19&gt;0,"0",0))</f>
        <v>3563.9</v>
      </c>
    </row>
    <row r="10" spans="2:27" ht="24" customHeight="1" x14ac:dyDescent="0.15">
      <c r="B10" s="188" t="s">
        <v>393</v>
      </c>
      <c r="C10" s="939" t="s">
        <v>294</v>
      </c>
      <c r="D10" s="939"/>
      <c r="E10" s="939"/>
      <c r="F10" s="940"/>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295.10000000000002</v>
      </c>
      <c r="M14" s="513">
        <f>IF(OR(ｷ.紙くず!F29&gt;0,ｷ.紙くず!F29&lt;0),ｷ.紙くず!F29,IF(M$19&gt;0,"0",0))</f>
        <v>29.1</v>
      </c>
      <c r="N14" s="513">
        <f>IF(OR(ｸ.木くず!F29&gt;0,ｸ.木くず!F29&lt;0),ｸ.木くず!F29,IF(N$19&gt;0,"0",0))</f>
        <v>957.9</v>
      </c>
      <c r="O14" s="513">
        <f>IF(OR(ｹ.繊維くず!F29&gt;0,ｹ.繊維くず!F29&lt;0),ｹ.繊維くず!F29,IF(O$19&gt;0,"0",0))</f>
        <v>3.3</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31.3</v>
      </c>
      <c r="T14" s="513">
        <f>IF(OR(ｾ.ｶﾞﾗｽ･ｺﾝｸﾘ･陶磁器くず!F29&gt;0,ｾ.ｶﾞﾗｽ･ｺﾝｸﾘ･陶磁器くず!F29&lt;0),ｾ.ｶﾞﾗｽ･ｺﾝｸﾘ･陶磁器くず!F29,IF(T$19&gt;0,"0",0))</f>
        <v>352.9</v>
      </c>
      <c r="U14" s="513">
        <f>IF(OR(ｿ.鉱さい!F29&gt;0,ｿ.鉱さい!F29&lt;0),ｿ.鉱さい!F29,IF(U$19&gt;0,"0",0))</f>
        <v>0</v>
      </c>
      <c r="V14" s="513">
        <f>IF(OR(ﾀ.がれき類!F29&gt;0,ﾀ.がれき類!F29&lt;0),ﾀ.がれき類!F29,IF(V$19&gt;0,"0",0))</f>
        <v>1788.8999999999999</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105.39999999999999</v>
      </c>
      <c r="AA14" s="515">
        <f t="shared" si="0"/>
        <v>3563.9</v>
      </c>
    </row>
    <row r="15" spans="2:27" ht="24" customHeight="1" x14ac:dyDescent="0.15">
      <c r="B15" s="188" t="s">
        <v>228</v>
      </c>
      <c r="C15" s="941" t="s">
        <v>299</v>
      </c>
      <c r="D15" s="941"/>
      <c r="E15" s="941"/>
      <c r="F15" s="942"/>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t="str">
        <f>IF(OR(ｷ.紙くず!F30&gt;0,ｷ.紙くず!F30&lt;0),ｷ.紙くず!F30,IF(M$19&gt;0,"0",0))</f>
        <v>0</v>
      </c>
      <c r="N15" s="513" t="str">
        <f>IF(OR(ｸ.木くず!F30&gt;0,ｸ.木くず!F30&lt;0),ｸ.木くず!F30,IF(N$19&gt;0,"0",0))</f>
        <v>0</v>
      </c>
      <c r="O15" s="513" t="str">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212.5</v>
      </c>
      <c r="M16" s="513">
        <f>IF(OR(ｷ.紙くず!F31&gt;0,ｷ.紙くず!F31&lt;0),ｷ.紙くず!F31,IF(M$19&gt;0,"0",0))</f>
        <v>25.6</v>
      </c>
      <c r="N16" s="513">
        <f>IF(OR(ｸ.木くず!F31&gt;0,ｸ.木くず!F31&lt;0),ｸ.木くず!F31,IF(N$19&gt;0,"0",0))</f>
        <v>938.8</v>
      </c>
      <c r="O16" s="513">
        <f>IF(OR(ｹ.繊維くず!F31&gt;0,ｹ.繊維くず!F31&lt;0),ｹ.繊維くず!F31,IF(O$19&gt;0,"0",0))</f>
        <v>2.5</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30.1</v>
      </c>
      <c r="T16" s="513">
        <f>IF(OR(ｾ.ｶﾞﾗｽ･ｺﾝｸﾘ･陶磁器くず!F31&gt;0,ｾ.ｶﾞﾗｽ･ｺﾝｸﾘ･陶磁器くず!F31&lt;0),ｾ.ｶﾞﾗｽ･ｺﾝｸﾘ･陶磁器くず!F31,IF(T$19&gt;0,"0",0))</f>
        <v>282.3</v>
      </c>
      <c r="U16" s="513">
        <f>IF(OR(ｿ.鉱さい!F31&gt;0,ｿ.鉱さい!F31&lt;0),ｿ.鉱さい!F31,IF(U$19&gt;0,"0",0))</f>
        <v>0</v>
      </c>
      <c r="V16" s="513">
        <f>IF(OR(ﾀ.がれき類!F31&gt;0,ﾀ.がれき類!F31&lt;0),ﾀ.がれき類!F31,IF(V$19&gt;0,"0",0))</f>
        <v>1735.3</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93.8</v>
      </c>
      <c r="AA16" s="515">
        <f t="shared" si="0"/>
        <v>3320.8999999999996</v>
      </c>
    </row>
    <row r="17" spans="2:27" ht="24" customHeight="1" x14ac:dyDescent="0.15">
      <c r="B17" s="188"/>
      <c r="C17" s="941" t="s">
        <v>408</v>
      </c>
      <c r="D17" s="941"/>
      <c r="E17" s="941"/>
      <c r="F17" s="942"/>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0</v>
      </c>
      <c r="I19" s="519">
        <f t="shared" si="1"/>
        <v>0</v>
      </c>
      <c r="J19" s="519">
        <f t="shared" si="1"/>
        <v>0</v>
      </c>
      <c r="K19" s="519">
        <f t="shared" si="1"/>
        <v>0</v>
      </c>
      <c r="L19" s="519">
        <f t="shared" si="1"/>
        <v>280</v>
      </c>
      <c r="M19" s="519">
        <f t="shared" si="1"/>
        <v>27</v>
      </c>
      <c r="N19" s="519">
        <f t="shared" si="1"/>
        <v>908</v>
      </c>
      <c r="O19" s="519">
        <f t="shared" si="1"/>
        <v>2.5</v>
      </c>
      <c r="P19" s="519">
        <f t="shared" si="1"/>
        <v>0</v>
      </c>
      <c r="Q19" s="519">
        <f t="shared" si="1"/>
        <v>0</v>
      </c>
      <c r="R19" s="519">
        <f t="shared" si="1"/>
        <v>0</v>
      </c>
      <c r="S19" s="519">
        <f t="shared" si="1"/>
        <v>30.5</v>
      </c>
      <c r="T19" s="519">
        <f t="shared" si="1"/>
        <v>335</v>
      </c>
      <c r="U19" s="519">
        <f t="shared" si="1"/>
        <v>0</v>
      </c>
      <c r="V19" s="519">
        <f t="shared" si="1"/>
        <v>1700</v>
      </c>
      <c r="W19" s="519">
        <f t="shared" si="1"/>
        <v>0</v>
      </c>
      <c r="X19" s="519">
        <f t="shared" si="1"/>
        <v>0</v>
      </c>
      <c r="Y19" s="519">
        <f t="shared" si="1"/>
        <v>0</v>
      </c>
      <c r="Z19" s="520">
        <f t="shared" si="1"/>
        <v>100</v>
      </c>
      <c r="AA19" s="521">
        <f t="shared" ref="AA19:AA25" si="2">SUM(G19:Z19)</f>
        <v>3383</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0</v>
      </c>
      <c r="I37" s="554">
        <f t="shared" si="8"/>
        <v>0</v>
      </c>
      <c r="J37" s="554">
        <f t="shared" si="8"/>
        <v>0</v>
      </c>
      <c r="K37" s="554">
        <f t="shared" si="8"/>
        <v>0</v>
      </c>
      <c r="L37" s="554">
        <f t="shared" si="8"/>
        <v>280</v>
      </c>
      <c r="M37" s="554">
        <f t="shared" si="8"/>
        <v>27</v>
      </c>
      <c r="N37" s="554">
        <f t="shared" si="8"/>
        <v>908</v>
      </c>
      <c r="O37" s="554">
        <f t="shared" si="8"/>
        <v>2.5</v>
      </c>
      <c r="P37" s="554">
        <f t="shared" si="8"/>
        <v>0</v>
      </c>
      <c r="Q37" s="554">
        <f t="shared" si="8"/>
        <v>0</v>
      </c>
      <c r="R37" s="554">
        <f t="shared" si="8"/>
        <v>0</v>
      </c>
      <c r="S37" s="554">
        <f t="shared" si="8"/>
        <v>30.5</v>
      </c>
      <c r="T37" s="554">
        <f t="shared" si="8"/>
        <v>335</v>
      </c>
      <c r="U37" s="554">
        <f t="shared" si="8"/>
        <v>0</v>
      </c>
      <c r="V37" s="554">
        <f t="shared" si="8"/>
        <v>1700</v>
      </c>
      <c r="W37" s="554">
        <f t="shared" si="8"/>
        <v>0</v>
      </c>
      <c r="X37" s="554">
        <f t="shared" si="8"/>
        <v>0</v>
      </c>
      <c r="Y37" s="554">
        <f t="shared" si="8"/>
        <v>0</v>
      </c>
      <c r="Z37" s="555">
        <f t="shared" si="8"/>
        <v>100</v>
      </c>
      <c r="AA37" s="556">
        <f t="shared" si="4"/>
        <v>3383</v>
      </c>
    </row>
    <row r="38" spans="2:27" ht="24" customHeight="1" x14ac:dyDescent="0.15">
      <c r="B38" s="186"/>
      <c r="C38" s="972"/>
      <c r="D38" s="247"/>
      <c r="E38" s="245" t="s">
        <v>319</v>
      </c>
      <c r="F38" s="585"/>
      <c r="G38" s="545">
        <f t="shared" ref="G38:Z38" si="9">SUM(G39:G41)</f>
        <v>0</v>
      </c>
      <c r="H38" s="545">
        <f t="shared" si="9"/>
        <v>0</v>
      </c>
      <c r="I38" s="545">
        <f t="shared" si="9"/>
        <v>0</v>
      </c>
      <c r="J38" s="545">
        <f t="shared" si="9"/>
        <v>0</v>
      </c>
      <c r="K38" s="545">
        <f t="shared" si="9"/>
        <v>0</v>
      </c>
      <c r="L38" s="545">
        <f t="shared" si="9"/>
        <v>280</v>
      </c>
      <c r="M38" s="545">
        <f t="shared" si="9"/>
        <v>27</v>
      </c>
      <c r="N38" s="545">
        <f t="shared" si="9"/>
        <v>908</v>
      </c>
      <c r="O38" s="545">
        <f t="shared" si="9"/>
        <v>2.5</v>
      </c>
      <c r="P38" s="545">
        <f t="shared" si="9"/>
        <v>0</v>
      </c>
      <c r="Q38" s="545">
        <f t="shared" si="9"/>
        <v>0</v>
      </c>
      <c r="R38" s="545">
        <f t="shared" si="9"/>
        <v>0</v>
      </c>
      <c r="S38" s="545">
        <f t="shared" si="9"/>
        <v>30.5</v>
      </c>
      <c r="T38" s="545">
        <f t="shared" si="9"/>
        <v>335</v>
      </c>
      <c r="U38" s="545">
        <f t="shared" si="9"/>
        <v>0</v>
      </c>
      <c r="V38" s="545">
        <f t="shared" si="9"/>
        <v>1700</v>
      </c>
      <c r="W38" s="545">
        <f t="shared" si="9"/>
        <v>0</v>
      </c>
      <c r="X38" s="545">
        <f t="shared" si="9"/>
        <v>0</v>
      </c>
      <c r="Y38" s="545">
        <f t="shared" si="9"/>
        <v>0</v>
      </c>
      <c r="Z38" s="546">
        <f t="shared" si="9"/>
        <v>100</v>
      </c>
      <c r="AA38" s="547">
        <f t="shared" si="4"/>
        <v>3383</v>
      </c>
    </row>
    <row r="39" spans="2:27" ht="24" customHeight="1" x14ac:dyDescent="0.15">
      <c r="B39" s="186"/>
      <c r="C39" s="972"/>
      <c r="D39" s="248"/>
      <c r="E39" s="243"/>
      <c r="F39" s="241" t="s">
        <v>233</v>
      </c>
      <c r="G39" s="548">
        <f>+ｱ.燃え殻!$Z$28</f>
        <v>0</v>
      </c>
      <c r="H39" s="548">
        <f>+ｲ.汚泥!$Z$28</f>
        <v>0</v>
      </c>
      <c r="I39" s="548">
        <f>+ｳ.廃油!$Z$28</f>
        <v>0</v>
      </c>
      <c r="J39" s="548">
        <f>+ｴ.廃酸!$Z$28</f>
        <v>0</v>
      </c>
      <c r="K39" s="548">
        <f>+ｵ.廃ｱﾙｶﾘ!$Z$28</f>
        <v>0</v>
      </c>
      <c r="L39" s="548">
        <f>+ｶ.廃ﾌﾟﾗ類!$Z$28</f>
        <v>202</v>
      </c>
      <c r="M39" s="548">
        <f>+ｷ.紙くず!$Z$28</f>
        <v>24</v>
      </c>
      <c r="N39" s="548">
        <f>+ｸ.木くず!$Z$28</f>
        <v>890</v>
      </c>
      <c r="O39" s="548">
        <f>+ｹ.繊維くず!$Z$28</f>
        <v>2</v>
      </c>
      <c r="P39" s="548">
        <f>+ｺ.動植物性残さ!$Z$28</f>
        <v>0</v>
      </c>
      <c r="Q39" s="548">
        <f>+ｻ.動物系固形不要物!$Z$28</f>
        <v>0</v>
      </c>
      <c r="R39" s="548">
        <f>+ｼ.ｺﾞﾑくず!$Z$28</f>
        <v>0</v>
      </c>
      <c r="S39" s="548">
        <f>+ｽ.金属くず!$Z$28</f>
        <v>28.5</v>
      </c>
      <c r="T39" s="548">
        <f>+ｾ.ｶﾞﾗｽ･ｺﾝｸﾘ･陶磁器くず!$Z$28</f>
        <v>270</v>
      </c>
      <c r="U39" s="548">
        <f>+ｿ.鉱さい!$Z$28</f>
        <v>0</v>
      </c>
      <c r="V39" s="548">
        <f>+ﾀ.がれき類!$Z$28</f>
        <v>1650</v>
      </c>
      <c r="W39" s="548">
        <f>+ﾁ.動物のふん尿!$Z$28</f>
        <v>0</v>
      </c>
      <c r="X39" s="548">
        <f>+ﾂ.動物の死体!$Z$28</f>
        <v>0</v>
      </c>
      <c r="Y39" s="548">
        <f>+ﾃ.ばいじん!$Z$28</f>
        <v>0</v>
      </c>
      <c r="Z39" s="549">
        <f>+ﾄ.混合廃棄物その他!$Z$28</f>
        <v>90</v>
      </c>
      <c r="AA39" s="550">
        <f t="shared" si="4"/>
        <v>3156.5</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78</v>
      </c>
      <c r="M40" s="548">
        <f>+ｷ.紙くず!$Z$29</f>
        <v>3</v>
      </c>
      <c r="N40" s="548">
        <f>+ｸ.木くず!$Z$29</f>
        <v>18</v>
      </c>
      <c r="O40" s="548">
        <f>+ｹ.繊維くず!$Z$29</f>
        <v>0.5</v>
      </c>
      <c r="P40" s="548">
        <f>+ｺ.動植物性残さ!$Z$29</f>
        <v>0</v>
      </c>
      <c r="Q40" s="548">
        <f>+ｻ.動物系固形不要物!$Z$29</f>
        <v>0</v>
      </c>
      <c r="R40" s="548">
        <f>+ｼ.ｺﾞﾑくず!$Z$29</f>
        <v>0</v>
      </c>
      <c r="S40" s="548">
        <f>+ｽ.金属くず!$Z$29</f>
        <v>2</v>
      </c>
      <c r="T40" s="548">
        <f>+ｾ.ｶﾞﾗｽ･ｺﾝｸﾘ･陶磁器くず!$Z$29</f>
        <v>65</v>
      </c>
      <c r="U40" s="548">
        <f>+ｿ.鉱さい!$Z$29</f>
        <v>0</v>
      </c>
      <c r="V40" s="548">
        <f>+ﾀ.がれき類!$Z$29</f>
        <v>50</v>
      </c>
      <c r="W40" s="548">
        <f>+ﾁ.動物のふん尿!$Z$29</f>
        <v>0</v>
      </c>
      <c r="X40" s="548">
        <f>+ﾂ.動物の死体!$Z$29</f>
        <v>0</v>
      </c>
      <c r="Y40" s="548">
        <f>+ﾃ.ばいじん!$Z$29</f>
        <v>0</v>
      </c>
      <c r="Z40" s="549">
        <f>+ﾄ.混合廃棄物その他!$Z$29</f>
        <v>10</v>
      </c>
      <c r="AA40" s="550">
        <f t="shared" si="4"/>
        <v>226.5</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0</v>
      </c>
      <c r="I43" s="557">
        <f>+ｳ.廃油!$AK$27</f>
        <v>0</v>
      </c>
      <c r="J43" s="557">
        <f>+ｴ.廃酸!$AK$27</f>
        <v>0</v>
      </c>
      <c r="K43" s="557">
        <f>+ｵ.廃ｱﾙｶﾘ!$AK$27</f>
        <v>0</v>
      </c>
      <c r="L43" s="557">
        <f>+ｶ.廃ﾌﾟﾗ類!$AK$27</f>
        <v>280</v>
      </c>
      <c r="M43" s="557">
        <f>+ｷ.紙くず!$AK$27</f>
        <v>27</v>
      </c>
      <c r="N43" s="557">
        <f>+ｸ.木くず!$AK$27</f>
        <v>908</v>
      </c>
      <c r="O43" s="557">
        <f>+ｹ.繊維くず!$AK$27</f>
        <v>2.5</v>
      </c>
      <c r="P43" s="557">
        <f>+ｺ.動植物性残さ!$AK$27</f>
        <v>0</v>
      </c>
      <c r="Q43" s="557">
        <f>+ｻ.動物系固形不要物!$AK$27</f>
        <v>0</v>
      </c>
      <c r="R43" s="557">
        <f>+ｼ.ｺﾞﾑくず!$AK$27</f>
        <v>0</v>
      </c>
      <c r="S43" s="557">
        <f>+ｽ.金属くず!$AK$27</f>
        <v>30.5</v>
      </c>
      <c r="T43" s="557">
        <f>+ｾ.ｶﾞﾗｽ･ｺﾝｸﾘ･陶磁器くず!$AK$27</f>
        <v>335</v>
      </c>
      <c r="U43" s="557">
        <f>+ｿ.鉱さい!$AK$27</f>
        <v>0</v>
      </c>
      <c r="V43" s="557">
        <f>+ﾀ.がれき類!$AK$27</f>
        <v>1700</v>
      </c>
      <c r="W43" s="557">
        <f>+ﾁ.動物のふん尿!$AK$27</f>
        <v>0</v>
      </c>
      <c r="X43" s="557">
        <f>+ﾂ.動物の死体!$AK$27</f>
        <v>0</v>
      </c>
      <c r="Y43" s="557">
        <f>+ﾃ.ばいじん!$AK$27</f>
        <v>0</v>
      </c>
      <c r="Z43" s="558">
        <f>+ﾄ.混合廃棄物その他!$AK$27</f>
        <v>100</v>
      </c>
      <c r="AA43" s="559">
        <f t="shared" si="4"/>
        <v>3383</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2" t="s">
        <v>237</v>
      </c>
      <c r="F45" s="963"/>
      <c r="G45" s="563">
        <f>+ｱ.燃え殻!$AR$24</f>
        <v>0</v>
      </c>
      <c r="H45" s="563">
        <f>+ｲ.汚泥!$AR$24</f>
        <v>0</v>
      </c>
      <c r="I45" s="563">
        <f>+ｳ.廃油!$AR$24</f>
        <v>0</v>
      </c>
      <c r="J45" s="563">
        <f>+ｴ.廃酸!$AR$24</f>
        <v>0</v>
      </c>
      <c r="K45" s="563">
        <f>+ｵ.廃ｱﾙｶﾘ!$AR$24</f>
        <v>0</v>
      </c>
      <c r="L45" s="563">
        <f>+ｶ.廃ﾌﾟﾗ類!$AR$24</f>
        <v>202</v>
      </c>
      <c r="M45" s="563">
        <f>+ｷ.紙くず!$AR$24</f>
        <v>24</v>
      </c>
      <c r="N45" s="563">
        <f>+ｸ.木くず!$AR$24</f>
        <v>890</v>
      </c>
      <c r="O45" s="563">
        <f>+ｹ.繊維くず!$AR$24</f>
        <v>2</v>
      </c>
      <c r="P45" s="563">
        <f>+ｺ.動植物性残さ!$AR$24</f>
        <v>0</v>
      </c>
      <c r="Q45" s="563">
        <f>+ｻ.動物系固形不要物!$AR$24</f>
        <v>0</v>
      </c>
      <c r="R45" s="563">
        <f>+ｼ.ｺﾞﾑくず!$AR$24</f>
        <v>0</v>
      </c>
      <c r="S45" s="563">
        <f>+ｽ.金属くず!$AR$24</f>
        <v>28.5</v>
      </c>
      <c r="T45" s="563">
        <f>+ｾ.ｶﾞﾗｽ･ｺﾝｸﾘ･陶磁器くず!$AR$24</f>
        <v>270</v>
      </c>
      <c r="U45" s="563">
        <f>+ｿ.鉱さい!$AR$24</f>
        <v>0</v>
      </c>
      <c r="V45" s="563">
        <f>+ﾀ.がれき類!$AR$24</f>
        <v>1650</v>
      </c>
      <c r="W45" s="563">
        <f>+ﾁ.動物のふん尿!$AR$24</f>
        <v>0</v>
      </c>
      <c r="X45" s="563">
        <f>+ﾂ.動物の死体!$AR$24</f>
        <v>0</v>
      </c>
      <c r="Y45" s="563">
        <f>+ﾃ.ばいじん!$AR$24</f>
        <v>0</v>
      </c>
      <c r="Z45" s="564">
        <f>+ﾄ.混合廃棄物その他!$AR$24</f>
        <v>90</v>
      </c>
      <c r="AA45" s="565">
        <f t="shared" si="4"/>
        <v>3156.5</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v>
      </c>
      <c r="I55" s="634">
        <f t="shared" si="10"/>
        <v>0</v>
      </c>
      <c r="J55" s="634">
        <f t="shared" si="10"/>
        <v>0</v>
      </c>
      <c r="K55" s="634">
        <f t="shared" si="10"/>
        <v>0</v>
      </c>
      <c r="L55" s="634">
        <f t="shared" si="10"/>
        <v>575.1</v>
      </c>
      <c r="M55" s="634">
        <f t="shared" si="10"/>
        <v>56.1</v>
      </c>
      <c r="N55" s="634">
        <f t="shared" si="10"/>
        <v>1865.9</v>
      </c>
      <c r="O55" s="634">
        <f t="shared" si="10"/>
        <v>5.8</v>
      </c>
      <c r="P55" s="634">
        <f t="shared" si="10"/>
        <v>0</v>
      </c>
      <c r="Q55" s="634">
        <f t="shared" si="10"/>
        <v>0</v>
      </c>
      <c r="R55" s="634">
        <f t="shared" si="10"/>
        <v>0</v>
      </c>
      <c r="S55" s="634">
        <f t="shared" si="10"/>
        <v>61.8</v>
      </c>
      <c r="T55" s="634">
        <f t="shared" si="10"/>
        <v>687.9</v>
      </c>
      <c r="U55" s="634">
        <f t="shared" si="10"/>
        <v>0</v>
      </c>
      <c r="V55" s="634">
        <f t="shared" si="10"/>
        <v>3488.8999999999996</v>
      </c>
      <c r="W55" s="634">
        <f t="shared" si="10"/>
        <v>0</v>
      </c>
      <c r="X55" s="634">
        <f t="shared" si="10"/>
        <v>0</v>
      </c>
      <c r="Y55" s="634">
        <f t="shared" si="10"/>
        <v>0</v>
      </c>
      <c r="Z55" s="634">
        <f t="shared" si="10"/>
        <v>205.39999999999998</v>
      </c>
      <c r="AA55" s="633">
        <f>+AA9+AA19+AA20</f>
        <v>6946.9</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  年  6  月  10  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神奈川県横浜市西区高島1-1-2
横浜三井ビルディング27階</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三井ホーム株式会社　神奈川支社
神奈川建設事業部長　荒木　久司</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045-605-3140</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三井ホーム株式会社　神奈川支社　神奈川建設事業部</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2704</v>
      </c>
      <c r="Q25" s="1086"/>
      <c r="R25" s="1086"/>
      <c r="S25" s="1086"/>
      <c r="T25" s="1086"/>
      <c r="U25" s="1087"/>
    </row>
    <row r="26" spans="1:22" ht="26.25" customHeight="1" x14ac:dyDescent="0.15">
      <c r="C26" s="1099" t="s">
        <v>11</v>
      </c>
      <c r="D26" s="1100"/>
      <c r="E26" s="1101"/>
      <c r="F26" s="1118" t="str">
        <f>+表紙!F50</f>
        <v>神奈川県横浜市西区高島1-1-2横浜三井ビルディング27階</v>
      </c>
      <c r="G26" s="1119"/>
      <c r="H26" s="1119"/>
      <c r="I26" s="1119"/>
      <c r="J26" s="1119"/>
      <c r="K26" s="1119"/>
      <c r="L26" s="1119"/>
      <c r="M26" s="1119"/>
      <c r="N26" s="454" t="s">
        <v>172</v>
      </c>
      <c r="O26" s="383"/>
      <c r="P26" s="383"/>
      <c r="Q26" s="1113" t="str">
        <f>IF(+表紙!Q50="","",+表紙!Q50)</f>
        <v>045-226-2434</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木造建築工事</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t="str">
        <f>IF(+表紙!N56="","",+表紙!N56)</f>
        <v>非公表</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330</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3563.9</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①構造材のプレカット化を更に拡大し、組成調査・木拾い積算基準を改定させることにより、
現場での排出量を抑制した。
②回収材の定期調査により搬入量の適正化を図った。
③ダンボール等専ら物取引において、搬出・保管・回収時のルール徹底により廃棄物量削減
を実施した。</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8</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3383</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１）ＯＳプレカットを継続して実施する事により木材投入量を削減し、結果として現場排出量を抑制する。
２）部資材ロット単位や拾い基準の見直しによる排出量の削減を推進する。
３）造作材プレカット・省梱包化・養生材の再利用の検討をし、実施する事で現場排出量を抑制する。
４）現場分別の徹底策を実施し、現場排出量の体積を減量化する事で現場排出量を抑制する。</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1）新築系産業廃棄物は、以下の品目ごとに分別・排出するよう、指導・徹底を行った。＜袋詰め排出＞①廃石膏ボード②廃プラスチック類③木くず④紙くず⑤金属くず⑥その他（ガラス陶磁器くず、コンクリートがら他）＜束ねて排出＞⑦長尺材（ランバー等）⑧ダンボール2）解体系産業廃棄物は、建設リサイクル法の定める手順の遵守、分別排出の推進を指導した。</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１）新築系産業廃棄物は、原則以下の品目ごとに分別し排出する。＜袋詰め排出＞①廃石膏ボード②廃プラスチック類③木くず④紙くず⑤金属くず⑥その他（ガラス陶磁器くず、コンクリートガラ他）＜束ねて排出＞⑦長尺材（ランバー等はカットのうえ束ねる）⑧段ボール
２）解体系産業廃棄物は建設リサイクル法の定める手順を遵守し、分別解体を行う。また、特定品目（木くず、コンクリート）の再資源化施設への処理委託を行う。</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3563.9</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3320.8999999999996</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3383</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3156.5</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B10"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280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295.10000000000002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202</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280</v>
      </c>
      <c r="P27" s="881"/>
      <c r="Q27" s="881"/>
      <c r="R27" s="881"/>
      <c r="S27" s="59" t="s">
        <v>38</v>
      </c>
      <c r="T27" s="80"/>
      <c r="U27" s="80"/>
      <c r="X27" s="78" t="s">
        <v>39</v>
      </c>
      <c r="Y27" s="81"/>
      <c r="AG27" s="68"/>
      <c r="AH27" s="68"/>
      <c r="AI27" s="68"/>
      <c r="AJ27" s="68"/>
      <c r="AK27" s="831">
        <f>+AG18+O27</f>
        <v>280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202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295.10000000000002</v>
      </c>
      <c r="G29" s="837"/>
      <c r="H29" s="234" t="s">
        <v>198</v>
      </c>
      <c r="L29" s="845"/>
      <c r="O29" s="71"/>
      <c r="P29" s="163"/>
      <c r="Q29" s="66" t="s">
        <v>183</v>
      </c>
      <c r="R29" s="842" t="s">
        <v>33</v>
      </c>
      <c r="S29" s="884"/>
      <c r="T29" s="884"/>
      <c r="U29" s="885"/>
      <c r="V29" s="63"/>
      <c r="W29" s="82"/>
      <c r="X29" s="889" t="s">
        <v>315</v>
      </c>
      <c r="Y29" s="890"/>
      <c r="Z29" s="833">
        <v>78</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280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212.5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B13"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27</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29.1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27</v>
      </c>
      <c r="P27" s="881"/>
      <c r="Q27" s="881"/>
      <c r="R27" s="881"/>
      <c r="S27" s="59" t="s">
        <v>38</v>
      </c>
      <c r="T27" s="80"/>
      <c r="U27" s="80"/>
      <c r="X27" s="78" t="s">
        <v>39</v>
      </c>
      <c r="Y27" s="81"/>
      <c r="AG27" s="68"/>
      <c r="AH27" s="68"/>
      <c r="AI27" s="68"/>
      <c r="AJ27" s="68"/>
      <c r="AK27" s="831">
        <f>+AG18+O27</f>
        <v>27</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29.1</v>
      </c>
      <c r="G29" s="837"/>
      <c r="H29" s="234" t="s">
        <v>198</v>
      </c>
      <c r="L29" s="845"/>
      <c r="O29" s="71"/>
      <c r="P29" s="163"/>
      <c r="Q29" s="66" t="s">
        <v>183</v>
      </c>
      <c r="R29" s="842" t="s">
        <v>33</v>
      </c>
      <c r="S29" s="884"/>
      <c r="T29" s="884"/>
      <c r="U29" s="885"/>
      <c r="V29" s="63"/>
      <c r="W29" s="82"/>
      <c r="X29" s="889" t="s">
        <v>315</v>
      </c>
      <c r="Y29" s="890"/>
      <c r="Z29" s="833">
        <v>3</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27</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25.6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B13"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三井ホーム株式会社　神奈川支社　神奈川建設事業部</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908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957.9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890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908</v>
      </c>
      <c r="P27" s="881"/>
      <c r="Q27" s="881"/>
      <c r="R27" s="881"/>
      <c r="S27" s="59" t="s">
        <v>38</v>
      </c>
      <c r="T27" s="80"/>
      <c r="U27" s="80"/>
      <c r="X27" s="78" t="s">
        <v>39</v>
      </c>
      <c r="Y27" s="81"/>
      <c r="AG27" s="68"/>
      <c r="AH27" s="68"/>
      <c r="AI27" s="68"/>
      <c r="AJ27" s="68"/>
      <c r="AK27" s="831">
        <f>+AG18+O27</f>
        <v>908</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890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957.9</v>
      </c>
      <c r="G29" s="837"/>
      <c r="H29" s="234" t="s">
        <v>198</v>
      </c>
      <c r="L29" s="845"/>
      <c r="O29" s="71"/>
      <c r="P29" s="163"/>
      <c r="Q29" s="66" t="s">
        <v>183</v>
      </c>
      <c r="R29" s="842" t="s">
        <v>33</v>
      </c>
      <c r="S29" s="884"/>
      <c r="T29" s="884"/>
      <c r="U29" s="885"/>
      <c r="V29" s="63"/>
      <c r="W29" s="82"/>
      <c r="X29" s="889" t="s">
        <v>315</v>
      </c>
      <c r="Y29" s="890"/>
      <c r="Z29" s="833">
        <v>18</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908</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938.8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2025-06-10T07:43:02Z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